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Info Gobernación\Ciclo viabilidad y aprobacion Nuevo SGR\Ajustes\Regionales\2020054400058 - Ajuste N°3 Plaza mercado Marinilla etapa1\Documentos aprobación ajuste N°3 - 2020054400058\Anexos ajuste N°3 - 2020054400058\"/>
    </mc:Choice>
  </mc:AlternateContent>
  <xr:revisionPtr revIDLastSave="0" documentId="8_{0E379037-B540-49C8-AD94-E8155CF0F8B8}" xr6:coauthVersionLast="47" xr6:coauthVersionMax="47" xr10:uidLastSave="{00000000-0000-0000-0000-000000000000}"/>
  <bookViews>
    <workbookView xWindow="-98" yWindow="-98" windowWidth="21795" windowHeight="12975" xr2:uid="{10CD3464-F81C-4897-87B1-E0E125D0848B}"/>
  </bookViews>
  <sheets>
    <sheet name="Solicitud de adición" sheetId="1" r:id="rId1"/>
  </sheets>
  <externalReferences>
    <externalReference r:id="rId2"/>
    <externalReference r:id="rId3"/>
  </externalReferences>
  <definedNames>
    <definedName name="_xlnm.Print_Area" localSheetId="0">'Solicitud de adición'!$B$2:$O$68</definedName>
    <definedName name="CÓDIGOS_MANO_DE_OBRA">'[1]INSUMOS MANO DE OBRA'!$A$8:$A$63</definedName>
    <definedName name="INSUMOS_MANO_DE_OBRA">'[2]INSUMOS MANO DE OBRA'!$A$1:$I$63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1" l="1"/>
  <c r="O40" i="1"/>
  <c r="J48" i="1"/>
  <c r="N50" i="1"/>
  <c r="O50" i="1" s="1"/>
  <c r="N49" i="1"/>
  <c r="O49" i="1" s="1"/>
  <c r="N48" i="1"/>
  <c r="O48" i="1" s="1"/>
  <c r="L56" i="1"/>
  <c r="J54" i="1"/>
  <c r="J55" i="1"/>
  <c r="J52" i="1"/>
  <c r="O32" i="1"/>
  <c r="O31" i="1"/>
  <c r="O24" i="1"/>
  <c r="O25" i="1"/>
  <c r="O23" i="1"/>
  <c r="O43" i="1"/>
  <c r="O42" i="1"/>
  <c r="O37" i="1"/>
  <c r="O39" i="1"/>
  <c r="L52" i="1"/>
  <c r="F52" i="1"/>
  <c r="L46" i="1"/>
  <c r="O45" i="1"/>
  <c r="L45" i="1"/>
  <c r="J45" i="1"/>
  <c r="L43" i="1"/>
  <c r="L42" i="1"/>
  <c r="J42" i="1"/>
  <c r="O41" i="1"/>
  <c r="L41" i="1"/>
  <c r="J41" i="1"/>
  <c r="L40" i="1"/>
  <c r="L39" i="1"/>
  <c r="J39" i="1"/>
  <c r="O38" i="1"/>
  <c r="L38" i="1"/>
  <c r="J38" i="1"/>
  <c r="J35" i="1" s="1"/>
  <c r="L37" i="1"/>
  <c r="J37" i="1"/>
  <c r="O36" i="1"/>
  <c r="L36" i="1"/>
  <c r="J36" i="1"/>
  <c r="L30" i="1"/>
  <c r="J30" i="1"/>
  <c r="L25" i="1"/>
  <c r="J25" i="1"/>
  <c r="L24" i="1"/>
  <c r="J24" i="1"/>
  <c r="F23" i="1"/>
  <c r="J23" i="1" s="1"/>
  <c r="O20" i="1"/>
  <c r="L20" i="1"/>
  <c r="J20" i="1"/>
  <c r="O19" i="1"/>
  <c r="L19" i="1"/>
  <c r="J19" i="1"/>
  <c r="O18" i="1"/>
  <c r="L18" i="1"/>
  <c r="F18" i="1"/>
  <c r="J18" i="1" s="1"/>
  <c r="F17" i="1"/>
  <c r="O16" i="1"/>
  <c r="L16" i="1"/>
  <c r="J16" i="1"/>
  <c r="O15" i="1"/>
  <c r="L15" i="1"/>
  <c r="J15" i="1"/>
  <c r="D10" i="1"/>
  <c r="L49" i="1" l="1"/>
  <c r="L35" i="1"/>
  <c r="O35" i="1"/>
  <c r="L23" i="1"/>
  <c r="L22" i="1" s="1"/>
  <c r="J22" i="1"/>
  <c r="L17" i="1"/>
  <c r="L14" i="1" s="1"/>
  <c r="O17" i="1"/>
  <c r="O14" i="1" s="1"/>
  <c r="O30" i="1"/>
  <c r="J17" i="1"/>
  <c r="J14" i="1" s="1"/>
  <c r="J27" i="1" s="1"/>
  <c r="J29" i="1" s="1"/>
  <c r="J33" i="1" s="1"/>
  <c r="J13" i="1" s="1"/>
  <c r="J49" i="1" l="1"/>
  <c r="L27" i="1"/>
  <c r="L29" i="1" s="1"/>
  <c r="L33" i="1"/>
  <c r="L13" i="1"/>
  <c r="L50" i="1"/>
  <c r="J50" i="1"/>
  <c r="O22" i="1"/>
  <c r="O27" i="1" s="1"/>
  <c r="O29" i="1" s="1"/>
  <c r="O33" i="1" s="1"/>
  <c r="O13" i="1" s="1"/>
  <c r="L48" i="1"/>
  <c r="L53" i="1" l="1"/>
  <c r="J53" i="1"/>
  <c r="H8" i="1" l="1"/>
  <c r="L54" i="1"/>
  <c r="L55" i="1" l="1"/>
  <c r="L47" i="1" s="1"/>
  <c r="L44" i="1" s="1"/>
  <c r="L34" i="1" s="1"/>
  <c r="J47" i="1"/>
  <c r="J44" i="1" l="1"/>
  <c r="J34" i="1" s="1"/>
  <c r="J56" i="1" s="1"/>
  <c r="H9" i="1"/>
  <c r="H7" i="1"/>
  <c r="L57" i="1"/>
  <c r="L58" i="1" s="1"/>
  <c r="J57" i="1" l="1"/>
  <c r="J58" i="1" s="1"/>
  <c r="H10" i="1"/>
  <c r="O53" i="1" l="1"/>
  <c r="O54" i="1" l="1"/>
  <c r="O55" i="1" s="1"/>
  <c r="O47" i="1" l="1"/>
  <c r="O44" i="1" s="1"/>
  <c r="O34" i="1" s="1"/>
  <c r="O56" i="1" l="1"/>
  <c r="O57" i="1" s="1"/>
  <c r="O58" i="1" s="1"/>
</calcChain>
</file>

<file path=xl/sharedStrings.xml><?xml version="1.0" encoding="utf-8"?>
<sst xmlns="http://schemas.openxmlformats.org/spreadsheetml/2006/main" count="127" uniqueCount="115">
  <si>
    <t>EDUR antes SUMAR</t>
  </si>
  <si>
    <t>ACTA DE INTERVENTORIA No 04</t>
  </si>
  <si>
    <t>DEL CONTRATO DE INTERVENTORIA No C - 14 - 2023</t>
  </si>
  <si>
    <t>OBJETO:</t>
  </si>
  <si>
    <r>
      <rPr>
        <b/>
        <sz val="11"/>
        <color theme="1"/>
        <rFont val="Arial Narrow"/>
        <family val="2"/>
      </rPr>
      <t>CONTRATO DE INTERVENTORIA:</t>
    </r>
    <r>
      <rPr>
        <sz val="11"/>
        <color theme="1"/>
        <rFont val="Arial Narrow"/>
        <family val="2"/>
      </rPr>
      <t xml:space="preserve"> TÉCNICA, ADMINISTRATIVA, FINANCIERA, LEGAL Y SOCIO AMBIENTAL DURANTE LAS ETAPAS CONTRACTUAL Y POSTCONTRACTUAL DEL PROYECTO "CONSTRUCCIÓN DE PLAZA DE MERCADO ETAPA 1 MUNICIPIO DE MARINILLA"</t>
    </r>
  </si>
  <si>
    <t>CONTRATISTA:</t>
  </si>
  <si>
    <t>ERNEY CASTAÑO GONZALEZ</t>
  </si>
  <si>
    <t>PERIODO ACTA No 03</t>
  </si>
  <si>
    <t>DEL 28 DE 28 DE OCTUBRE AL 28 DE ENERO</t>
  </si>
  <si>
    <t>VALORES:</t>
  </si>
  <si>
    <t>CONTRATO:</t>
  </si>
  <si>
    <t>ACTAS</t>
  </si>
  <si>
    <t>ACTA No 01</t>
  </si>
  <si>
    <t>PLAZO</t>
  </si>
  <si>
    <t>CONTRATO</t>
  </si>
  <si>
    <t>ANTICIPO O PAGO ANTICIPADO</t>
  </si>
  <si>
    <t>ACTA No 02</t>
  </si>
  <si>
    <t>PRORROGA N° 01</t>
  </si>
  <si>
    <t>TOTAL</t>
  </si>
  <si>
    <t>ADICIÓN No 01:</t>
  </si>
  <si>
    <t>ACTA No 03</t>
  </si>
  <si>
    <t>PRORROGA N° 02</t>
  </si>
  <si>
    <t>TOTAL:</t>
  </si>
  <si>
    <t>PRORROGA N°3</t>
  </si>
  <si>
    <t>ITEM</t>
  </si>
  <si>
    <t>CÓDIGO</t>
  </si>
  <si>
    <t>DESCRIPCIÓN</t>
  </si>
  <si>
    <t>CANT</t>
  </si>
  <si>
    <t>VALOR MENSUAL</t>
  </si>
  <si>
    <t>PREST. SOC.
(solo informativo)</t>
  </si>
  <si>
    <t>DEDIC. %</t>
  </si>
  <si>
    <t>CONDICIONES CONTRACTUALES</t>
  </si>
  <si>
    <t>CONDICIONES ADICIÓN No 01</t>
  </si>
  <si>
    <t>PROPUESTA INTERVENTORÍA DEL 28 AGOSTO AL 28 NOVIEMBRE 2024</t>
  </si>
  <si>
    <t>SUBTOTAL</t>
  </si>
  <si>
    <t>DEDICACIÓN</t>
  </si>
  <si>
    <t>A</t>
  </si>
  <si>
    <t>COSTOS DIRECTOS DE PERSONAL</t>
  </si>
  <si>
    <t>EQUIPO PROFESIONAL</t>
  </si>
  <si>
    <t>MO002</t>
  </si>
  <si>
    <t>DIRECTOR DE INTERVENTORÍA</t>
  </si>
  <si>
    <t>MO004</t>
  </si>
  <si>
    <t>RESIDENTE DE INTERVENTORÍA</t>
  </si>
  <si>
    <t>MO005</t>
  </si>
  <si>
    <t>RESIDENTE AMBIENTAL</t>
  </si>
  <si>
    <t>MO006</t>
  </si>
  <si>
    <t>RESIDENTE SOCIAL</t>
  </si>
  <si>
    <t>MO008</t>
  </si>
  <si>
    <t>TECNÓLOGO SST</t>
  </si>
  <si>
    <t>MO007</t>
  </si>
  <si>
    <t>AUXILIAR DE RESIDENCIA</t>
  </si>
  <si>
    <t/>
  </si>
  <si>
    <t>PERSONAL TÉCNICO NO PROFESIONAL DE INTERVENTORÍA</t>
  </si>
  <si>
    <t>MO016</t>
  </si>
  <si>
    <t>TOPÓGRAFO</t>
  </si>
  <si>
    <t>MO017</t>
  </si>
  <si>
    <t>CADENERO 1</t>
  </si>
  <si>
    <t>MO013</t>
  </si>
  <si>
    <t>SECRETARIA</t>
  </si>
  <si>
    <t>APLICACIÓN FACTOR MULTIPLICADOR</t>
  </si>
  <si>
    <t>SUBTOTAL COSTOS DE PERSONAL</t>
  </si>
  <si>
    <t>FACTOR MULTIPLICADOR</t>
  </si>
  <si>
    <t>VALOR TOTAL COSTOS DE PERSONAL</t>
  </si>
  <si>
    <t>OTROS COSTOS DE PERSONAL</t>
  </si>
  <si>
    <t>VALOR ESTIMADO PARA PROVISIÓN DE HORAS EXTRAS DEL EQUIPO DE TECNÓLOGOS. 
(PROVISIÓN QUE SE UTILIZARÁ SIEMPRE Y CUANDO LAS HORAS EXTRAS HAYAN SIDO DEBIDAMENTE AUTORIZADAS POR PARTE DEL SUPERVISOR DESIGNADO POR EL DEPARTAMENTO DE ANTIOQUIA Y SÓLO PARA LOS CASOS EN QUE ESTRICTAMENTE SE REQUIERAN. EL VALOR DE LA HORA SE CALCULARÁ DE ACUERDO CON EL SALARIO DE LOS TECNÓLOGOS OFRECIDO EN ESTE FORMULARIO POR EL CONTRATISTA, EL CUAL Y EL MISMO SERÁ AFECTADO POR EL FACTOR MULTIPLICADOR PRESENTADO POR ÉSTE. POR NINGÚN MOTIVO PODRÁN SUPERAR EL MONTO ESTABLECIDO.)</t>
  </si>
  <si>
    <t>GASTOS DE ALOJAMIENTO, TRANSPORTE Y ALIMENTACIÓN.</t>
  </si>
  <si>
    <t>TOTAL COSTOS DIRECTOS DE PERSONAL</t>
  </si>
  <si>
    <t>B</t>
  </si>
  <si>
    <t>OTROS COSTOS DIRECTOS</t>
  </si>
  <si>
    <t>GASTOS DE TRANSPORTE, ALQUILER DE EQUIPO Y OTROS (SE PAGAN CONTRA FACTURA Y RESULTADOS SI APLICA):</t>
  </si>
  <si>
    <t>GE013</t>
  </si>
  <si>
    <t>OFICINA DE CAMPO + DOTACIÓN</t>
  </si>
  <si>
    <t>GE007</t>
  </si>
  <si>
    <t xml:space="preserve">MOTO ALQUILER MODELO 2014 O SUPERIOR  - TARIFA DE ALQUILER </t>
  </si>
  <si>
    <t>PAPELERÍA</t>
  </si>
  <si>
    <t>GE010</t>
  </si>
  <si>
    <t>COMUNICACIONES (TELÉFONO, FAX, CELULAR, INTERNET, ETC.) MENSUAL EN CAMPO</t>
  </si>
  <si>
    <t>GE008</t>
  </si>
  <si>
    <t>TARIFA PUESTO DE TRABAJO DEL PERSONAL DE OFICINA DE CAMPO, INCLUYE: ALQUILER DE UN (1) EQUIPO DE COMPUTO COMPLETO, ESCRITORIO, SILLA Y OTROS ENSERES DE OFICINA POR PUESTO DE TRABAJO</t>
  </si>
  <si>
    <t>GE009</t>
  </si>
  <si>
    <t>IMPRESORA EN OBRA (ALQUILER)</t>
  </si>
  <si>
    <t>GE019</t>
  </si>
  <si>
    <t>ADQUISICIÓN DE CARTOGRAFIA (IMÁGENES DE SATELITE Y FOTOS AÉREAS EXISTENTES) S/COMPROBANTE PAGO</t>
  </si>
  <si>
    <t>SERVICIOS DE ENSAYOS DE LABORATORIO:  LÍMITES DE ATTERBERG, GRANULOMETRÍA, CBR, COMPRESIÓN SIMPLE, ENTRE OTROS QUE SE SOLICITEN POR PARTE DE LA ENTIDAD Y SEAN REALIZADOS POR LA INTERVENTORIA.</t>
  </si>
  <si>
    <t>OTROS COSTOS (SE PAGAN CONTRA FACTURA Y RESULTADOS SI APLICA):</t>
  </si>
  <si>
    <t>ASESORÍAS ESPECIALIZADAS</t>
  </si>
  <si>
    <t>PLAN APLICACIÓN PROTOCOLO SANITARIO PARA LA OBRA PAPSO</t>
  </si>
  <si>
    <t>PROVISIÓN PARA EL PAGO DE PRIMAS DE PÓLIZAS (GARANTÍAS)</t>
  </si>
  <si>
    <t>PORCENTAJE ASEGURADO</t>
  </si>
  <si>
    <t>VALOR BASE</t>
  </si>
  <si>
    <t>VALOR</t>
  </si>
  <si>
    <t>COBERTURA AÑOS</t>
  </si>
  <si>
    <t>TASA ANUAL</t>
  </si>
  <si>
    <t>9.1.1</t>
  </si>
  <si>
    <t>CUMPLIMIENTO</t>
  </si>
  <si>
    <t>9.1.2</t>
  </si>
  <si>
    <t>SALARIOS Y PRESTACIONES SOCIALES</t>
  </si>
  <si>
    <t>CALIDAD DEL SERVICIO</t>
  </si>
  <si>
    <t>DECRETO 1082 SMMLV RESPONSABILIDAD CIVIL</t>
  </si>
  <si>
    <t>SMMLV</t>
  </si>
  <si>
    <t>MONTO ASEGURABLE</t>
  </si>
  <si>
    <t>9.1.4</t>
  </si>
  <si>
    <t>9.1.5</t>
  </si>
  <si>
    <t>SUBTOTAL PRIMA</t>
  </si>
  <si>
    <t>GASTOS DE EXPEDICIÓN</t>
  </si>
  <si>
    <t>9.1.6</t>
  </si>
  <si>
    <t>I.V.A.</t>
  </si>
  <si>
    <t>VALOR BÁSICO TOTAL</t>
  </si>
  <si>
    <t>IVA</t>
  </si>
  <si>
    <t>TOTAL ACTA No 04</t>
  </si>
  <si>
    <t>LAURA MELISA CASTAÑO CASTAÑO</t>
  </si>
  <si>
    <t>CATALINA JARAMILLO SALAZAR</t>
  </si>
  <si>
    <t>Profesional Apoyo a Supervisión</t>
  </si>
  <si>
    <t>Directora de Planeación e Infraestructura</t>
  </si>
  <si>
    <t>Representante Legal de Interventoria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</si>
</sst>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quot;$&quot;#,##0"/>
    <numFmt numFmtId="165" formatCode="&quot;$&quot;\ #,##0"/>
    <numFmt numFmtId="166" formatCode="0.0"/>
  </numFmts>
  <fonts count="14"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rial Narrow"/>
      <family val="2"/>
    </font>
    <font>
      <b/>
      <sz val="16"/>
      <color theme="1"/>
      <name val="Arial Narrow"/>
      <family val="2"/>
    </font>
    <font>
      <b/>
      <sz val="11"/>
      <color theme="1"/>
      <name val="Arial Narrow"/>
      <family val="2"/>
    </font>
    <font>
      <b/>
      <sz val="11"/>
      <name val="Arial"/>
      <family val="2"/>
    </font>
    <font>
      <sz val="11"/>
      <name val="Arial"/>
      <family val="2"/>
    </font>
    <font>
      <b/>
      <sz val="12"/>
      <color theme="1"/>
      <name val="Arial Narrow"/>
      <family val="2"/>
    </font>
    <font>
      <sz val="12"/>
      <color theme="1"/>
      <name val="Arial Narrow"/>
      <family val="2"/>
    </font>
    <font>
      <sz val="16"/>
      <color theme="1"/>
      <name val="Arial Narrow"/>
      <family val="2"/>
    </font>
    <font>
      <u/>
      <sz val="11"/>
      <color theme="1"/>
      <name val="Arial Narrow"/>
      <family val="2"/>
    </font>
    <font>
      <b/>
      <sz val="14"/>
      <color theme="1"/>
      <name val="Arial Narrow"/>
      <family val="2"/>
    </font>
    <font>
      <sz val="14"/>
      <color theme="1"/>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s>
  <borders count="4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3" fillId="0" borderId="0" xfId="0" applyFont="1" applyAlignment="1">
      <alignment horizontal="center" vertical="center"/>
    </xf>
    <xf numFmtId="164" fontId="3" fillId="0" borderId="0" xfId="0" applyNumberFormat="1" applyFont="1" applyAlignment="1">
      <alignment horizontal="center" vertical="center"/>
    </xf>
    <xf numFmtId="0" fontId="5" fillId="2" borderId="0" xfId="0" applyFont="1" applyFill="1" applyAlignment="1">
      <alignment horizontal="center" vertical="center"/>
    </xf>
    <xf numFmtId="0" fontId="5" fillId="0" borderId="8"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2" fillId="0" borderId="8" xfId="0" applyFont="1" applyBorder="1" applyAlignment="1">
      <alignment vertical="center" wrapText="1"/>
    </xf>
    <xf numFmtId="0" fontId="7" fillId="0" borderId="18" xfId="0" applyFont="1" applyBorder="1" applyAlignment="1">
      <alignment vertical="center"/>
    </xf>
    <xf numFmtId="0" fontId="5" fillId="0" borderId="18" xfId="0" applyFont="1" applyBorder="1" applyAlignment="1">
      <alignment horizontal="center" vertical="center"/>
    </xf>
    <xf numFmtId="0" fontId="5" fillId="0" borderId="0" xfId="0" applyFont="1" applyAlignment="1">
      <alignment horizontal="center" vertical="center"/>
    </xf>
    <xf numFmtId="0" fontId="2" fillId="0" borderId="8" xfId="0" applyFont="1" applyBorder="1" applyAlignment="1">
      <alignment horizontal="justify" vertical="justify" wrapText="1"/>
    </xf>
    <xf numFmtId="0" fontId="7" fillId="0" borderId="8" xfId="0" applyFont="1" applyBorder="1" applyAlignment="1">
      <alignment vertical="center"/>
    </xf>
    <xf numFmtId="0" fontId="5" fillId="0" borderId="16" xfId="0" applyFont="1" applyBorder="1" applyAlignment="1">
      <alignment horizontal="center" vertical="center"/>
    </xf>
    <xf numFmtId="0" fontId="2" fillId="0" borderId="22" xfId="0" applyFont="1" applyBorder="1" applyAlignment="1">
      <alignment vertical="center" wrapText="1"/>
    </xf>
    <xf numFmtId="0" fontId="6" fillId="0" borderId="22" xfId="0" applyFont="1" applyBorder="1" applyAlignment="1">
      <alignment vertical="center"/>
    </xf>
    <xf numFmtId="0" fontId="7" fillId="0" borderId="27" xfId="0" applyFont="1" applyBorder="1" applyAlignment="1">
      <alignment vertical="center"/>
    </xf>
    <xf numFmtId="164" fontId="5" fillId="0" borderId="12" xfId="0" applyNumberFormat="1" applyFont="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164" fontId="5" fillId="4" borderId="36" xfId="0" applyNumberFormat="1" applyFont="1" applyFill="1" applyBorder="1" applyAlignment="1">
      <alignment horizontal="center" vertical="center"/>
    </xf>
    <xf numFmtId="0" fontId="5" fillId="0" borderId="11" xfId="0" applyFont="1" applyBorder="1" applyAlignment="1">
      <alignment horizontal="center" vertical="center"/>
    </xf>
    <xf numFmtId="0" fontId="5" fillId="0" borderId="19" xfId="0" applyFont="1" applyBorder="1" applyAlignment="1">
      <alignment vertical="center"/>
    </xf>
    <xf numFmtId="164" fontId="8" fillId="0" borderId="15" xfId="0" applyNumberFormat="1" applyFont="1" applyBorder="1" applyAlignment="1">
      <alignment horizontal="center" vertical="center"/>
    </xf>
    <xf numFmtId="164" fontId="8" fillId="0" borderId="19" xfId="0" applyNumberFormat="1" applyFont="1" applyBorder="1" applyAlignment="1">
      <alignment horizontal="center" vertical="center"/>
    </xf>
    <xf numFmtId="0" fontId="4" fillId="4" borderId="11" xfId="0" applyFont="1" applyFill="1" applyBorder="1" applyAlignment="1">
      <alignment vertical="center"/>
    </xf>
    <xf numFmtId="0" fontId="4" fillId="4" borderId="19" xfId="0" applyFont="1" applyFill="1" applyBorder="1" applyAlignment="1">
      <alignment vertical="center"/>
    </xf>
    <xf numFmtId="164" fontId="4" fillId="4" borderId="20" xfId="0" applyNumberFormat="1" applyFont="1" applyFill="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9" fillId="0" borderId="8" xfId="0" applyFont="1" applyBorder="1" applyAlignment="1">
      <alignment horizontal="center" vertical="center"/>
    </xf>
    <xf numFmtId="164" fontId="9" fillId="0" borderId="8" xfId="0" applyNumberFormat="1" applyFont="1" applyBorder="1" applyAlignment="1">
      <alignment horizontal="center" vertical="center"/>
    </xf>
    <xf numFmtId="9" fontId="9" fillId="0" borderId="8" xfId="2" applyFont="1" applyBorder="1" applyAlignment="1">
      <alignment horizontal="center" vertical="center"/>
    </xf>
    <xf numFmtId="164" fontId="9" fillId="0" borderId="15" xfId="0" applyNumberFormat="1" applyFont="1" applyBorder="1" applyAlignment="1">
      <alignment horizontal="center" vertical="center"/>
    </xf>
    <xf numFmtId="0" fontId="10" fillId="4" borderId="11" xfId="0" applyFont="1" applyFill="1" applyBorder="1" applyAlignment="1">
      <alignment horizontal="center" vertical="center"/>
    </xf>
    <xf numFmtId="9" fontId="3" fillId="4" borderId="19" xfId="2" applyFont="1" applyFill="1" applyBorder="1" applyAlignment="1">
      <alignment horizontal="center" vertical="center"/>
    </xf>
    <xf numFmtId="164" fontId="10" fillId="4" borderId="20" xfId="0" applyNumberFormat="1" applyFont="1" applyFill="1" applyBorder="1" applyAlignment="1">
      <alignment horizontal="center" vertical="center"/>
    </xf>
    <xf numFmtId="166" fontId="9" fillId="0" borderId="8" xfId="0" applyNumberFormat="1" applyFont="1" applyBorder="1" applyAlignment="1">
      <alignment horizontal="center" vertical="center"/>
    </xf>
    <xf numFmtId="0" fontId="10" fillId="4" borderId="19" xfId="0" applyFont="1" applyFill="1" applyBorder="1" applyAlignment="1">
      <alignment horizontal="center" vertical="center"/>
    </xf>
    <xf numFmtId="9" fontId="3" fillId="0" borderId="8" xfId="2" applyFont="1" applyBorder="1" applyAlignment="1">
      <alignment horizontal="center" vertical="center"/>
    </xf>
    <xf numFmtId="9" fontId="9" fillId="0" borderId="15" xfId="2"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5" fillId="0" borderId="8" xfId="0" applyFont="1" applyBorder="1" applyAlignment="1">
      <alignment horizontal="left" vertical="center"/>
    </xf>
    <xf numFmtId="2" fontId="9" fillId="0" borderId="15" xfId="0" applyNumberFormat="1" applyFont="1" applyBorder="1" applyAlignment="1">
      <alignment horizontal="center" vertical="center"/>
    </xf>
    <xf numFmtId="2" fontId="10" fillId="4" borderId="20" xfId="0" applyNumberFormat="1" applyFont="1" applyFill="1" applyBorder="1" applyAlignment="1">
      <alignment horizontal="center" vertical="center"/>
    </xf>
    <xf numFmtId="0" fontId="3" fillId="0" borderId="8" xfId="0" applyFont="1" applyBorder="1" applyAlignment="1">
      <alignment horizontal="justify" vertical="justify" wrapText="1"/>
    </xf>
    <xf numFmtId="0" fontId="9" fillId="0" borderId="15" xfId="0" applyFont="1" applyBorder="1" applyAlignment="1">
      <alignment horizontal="center" vertical="center"/>
    </xf>
    <xf numFmtId="44" fontId="9" fillId="0" borderId="8" xfId="1"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0" fontId="8" fillId="4" borderId="11" xfId="0" applyFont="1" applyFill="1" applyBorder="1" applyAlignment="1">
      <alignment horizontal="center" vertical="center"/>
    </xf>
    <xf numFmtId="0" fontId="8" fillId="4" borderId="19" xfId="0" applyFont="1" applyFill="1" applyBorder="1" applyAlignment="1">
      <alignment horizontal="center" vertical="center"/>
    </xf>
    <xf numFmtId="164" fontId="8" fillId="4" borderId="20" xfId="0" applyNumberFormat="1" applyFont="1" applyFill="1" applyBorder="1" applyAlignment="1">
      <alignment horizontal="center" vertical="center"/>
    </xf>
    <xf numFmtId="2" fontId="9" fillId="0" borderId="8" xfId="0" applyNumberFormat="1" applyFont="1" applyBorder="1" applyAlignment="1">
      <alignment horizontal="center" vertical="center"/>
    </xf>
    <xf numFmtId="10" fontId="9" fillId="0" borderId="8" xfId="2" applyNumberFormat="1" applyFont="1" applyBorder="1" applyAlignment="1">
      <alignment horizontal="center" vertical="center"/>
    </xf>
    <xf numFmtId="10" fontId="10" fillId="4" borderId="11" xfId="2" applyNumberFormat="1" applyFont="1" applyFill="1" applyBorder="1" applyAlignment="1">
      <alignment horizontal="center" vertical="center"/>
    </xf>
    <xf numFmtId="3" fontId="10" fillId="4" borderId="19" xfId="2" applyNumberFormat="1" applyFont="1" applyFill="1" applyBorder="1" applyAlignment="1">
      <alignment horizontal="center" vertical="center"/>
    </xf>
    <xf numFmtId="10" fontId="3" fillId="0" borderId="8" xfId="2" applyNumberFormat="1" applyFont="1" applyBorder="1" applyAlignment="1">
      <alignment horizontal="center" vertical="center"/>
    </xf>
    <xf numFmtId="10" fontId="10" fillId="4" borderId="19" xfId="2" applyNumberFormat="1" applyFont="1" applyFill="1" applyBorder="1" applyAlignment="1">
      <alignment horizontal="center" vertical="center"/>
    </xf>
    <xf numFmtId="0" fontId="3" fillId="0" borderId="8" xfId="0" applyFont="1" applyBorder="1" applyAlignment="1">
      <alignment vertical="center"/>
    </xf>
    <xf numFmtId="3" fontId="10" fillId="4" borderId="19" xfId="0" applyNumberFormat="1" applyFont="1" applyFill="1" applyBorder="1" applyAlignment="1">
      <alignment horizontal="center" vertical="center"/>
    </xf>
    <xf numFmtId="10" fontId="3" fillId="0" borderId="16" xfId="2" applyNumberFormat="1" applyFont="1" applyBorder="1" applyAlignment="1">
      <alignment vertical="center"/>
    </xf>
    <xf numFmtId="164" fontId="9" fillId="0" borderId="19" xfId="0" applyNumberFormat="1" applyFont="1" applyBorder="1" applyAlignment="1">
      <alignment horizontal="center" vertical="center"/>
    </xf>
    <xf numFmtId="0" fontId="10" fillId="4" borderId="11" xfId="0" applyFont="1" applyFill="1" applyBorder="1" applyAlignment="1">
      <alignment vertical="center"/>
    </xf>
    <xf numFmtId="0" fontId="10" fillId="4" borderId="19" xfId="0" applyFont="1" applyFill="1" applyBorder="1" applyAlignment="1">
      <alignment vertical="center"/>
    </xf>
    <xf numFmtId="164" fontId="4" fillId="0" borderId="8" xfId="0" applyNumberFormat="1" applyFont="1" applyBorder="1" applyAlignment="1">
      <alignment horizontal="center" vertical="center"/>
    </xf>
    <xf numFmtId="164" fontId="4" fillId="0" borderId="15" xfId="0" applyNumberFormat="1" applyFont="1" applyBorder="1" applyAlignment="1">
      <alignment horizontal="center" vertical="center"/>
    </xf>
    <xf numFmtId="9" fontId="5" fillId="0" borderId="8" xfId="0" applyNumberFormat="1" applyFont="1" applyBorder="1" applyAlignment="1">
      <alignment horizontal="right" vertical="center"/>
    </xf>
    <xf numFmtId="0" fontId="10" fillId="4" borderId="38" xfId="0" applyFont="1" applyFill="1" applyBorder="1" applyAlignment="1">
      <alignment horizontal="center" vertical="center"/>
    </xf>
    <xf numFmtId="0" fontId="10" fillId="4" borderId="0" xfId="0" applyFont="1" applyFill="1" applyAlignment="1">
      <alignment horizontal="center" vertical="center"/>
    </xf>
    <xf numFmtId="165" fontId="3" fillId="0" borderId="0" xfId="0" applyNumberFormat="1" applyFont="1" applyAlignment="1">
      <alignment horizontal="center" vertical="center"/>
    </xf>
    <xf numFmtId="0" fontId="4" fillId="4" borderId="21" xfId="0" applyFont="1" applyFill="1" applyBorder="1" applyAlignment="1">
      <alignment vertical="center"/>
    </xf>
    <xf numFmtId="0" fontId="4" fillId="4" borderId="26" xfId="0" applyFont="1" applyFill="1" applyBorder="1" applyAlignment="1">
      <alignment vertical="center"/>
    </xf>
    <xf numFmtId="164" fontId="4" fillId="4" borderId="28" xfId="0" applyNumberFormat="1" applyFont="1" applyFill="1" applyBorder="1" applyAlignment="1">
      <alignment horizontal="center" vertical="center"/>
    </xf>
    <xf numFmtId="0" fontId="5" fillId="0" borderId="38" xfId="0" applyFont="1" applyBorder="1" applyAlignment="1">
      <alignment horizontal="center" vertical="center"/>
    </xf>
    <xf numFmtId="164" fontId="5" fillId="0" borderId="0" xfId="0" applyNumberFormat="1" applyFont="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3" xfId="0" applyFont="1" applyBorder="1" applyAlignment="1">
      <alignment horizontal="center" vertical="center"/>
    </xf>
    <xf numFmtId="0" fontId="11" fillId="0" borderId="0" xfId="0" applyFont="1" applyAlignment="1">
      <alignment horizontal="center" vertical="center"/>
    </xf>
    <xf numFmtId="164" fontId="11" fillId="0" borderId="0" xfId="0" applyNumberFormat="1" applyFont="1" applyAlignment="1">
      <alignment horizontal="center" vertical="center"/>
    </xf>
    <xf numFmtId="164" fontId="11" fillId="0" borderId="13" xfId="0" applyNumberFormat="1" applyFont="1" applyBorder="1" applyAlignment="1">
      <alignment horizontal="center" vertical="center"/>
    </xf>
    <xf numFmtId="0" fontId="12" fillId="0" borderId="38" xfId="0" applyFont="1" applyBorder="1" applyAlignment="1">
      <alignment horizontal="left" vertical="center"/>
    </xf>
    <xf numFmtId="0" fontId="12" fillId="0" borderId="0" xfId="0" applyFont="1" applyAlignment="1">
      <alignment horizontal="left" vertical="center"/>
    </xf>
    <xf numFmtId="0" fontId="5" fillId="0" borderId="0" xfId="0" applyFont="1" applyAlignment="1">
      <alignment horizontal="left" vertical="center"/>
    </xf>
    <xf numFmtId="0" fontId="13" fillId="0" borderId="38" xfId="0" applyFont="1" applyBorder="1" applyAlignment="1">
      <alignment horizontal="left" vertical="center"/>
    </xf>
    <xf numFmtId="0" fontId="13" fillId="0" borderId="0" xfId="0" applyFont="1" applyAlignment="1">
      <alignment horizontal="left" vertical="center"/>
    </xf>
    <xf numFmtId="2" fontId="5" fillId="0" borderId="33" xfId="0" applyNumberFormat="1" applyFont="1" applyBorder="1" applyAlignment="1">
      <alignment horizontal="left" vertical="center"/>
    </xf>
    <xf numFmtId="0" fontId="3" fillId="0" borderId="34" xfId="0" applyFont="1" applyBorder="1" applyAlignment="1">
      <alignment horizontal="center" vertical="center"/>
    </xf>
    <xf numFmtId="2" fontId="5" fillId="0" borderId="0" xfId="0" applyNumberFormat="1" applyFont="1" applyAlignment="1">
      <alignment horizontal="left" vertical="center"/>
    </xf>
    <xf numFmtId="2" fontId="5" fillId="0" borderId="0" xfId="0" applyNumberFormat="1" applyFont="1" applyAlignment="1">
      <alignment horizontal="center" vertical="center"/>
    </xf>
    <xf numFmtId="0" fontId="6" fillId="0" borderId="18" xfId="0" applyFont="1" applyBorder="1" applyAlignment="1">
      <alignment horizontal="center" vertical="center" textRotation="90"/>
    </xf>
    <xf numFmtId="0" fontId="6" fillId="0" borderId="8" xfId="0" applyFont="1" applyBorder="1" applyAlignment="1">
      <alignment horizontal="center" vertical="center" textRotation="90"/>
    </xf>
    <xf numFmtId="0" fontId="6" fillId="0" borderId="27" xfId="0" applyFont="1" applyBorder="1" applyAlignment="1">
      <alignment horizontal="center" vertical="center" textRotation="9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6"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3" fillId="0" borderId="7" xfId="0" applyFont="1" applyBorder="1" applyAlignment="1">
      <alignment horizontal="justify" vertical="justify" wrapText="1"/>
    </xf>
    <xf numFmtId="0" fontId="0" fillId="0" borderId="7" xfId="0" applyBorder="1" applyAlignment="1">
      <alignment horizontal="justify" vertical="justify" wrapText="1"/>
    </xf>
    <xf numFmtId="0" fontId="0" fillId="0" borderId="8" xfId="0" applyBorder="1" applyAlignment="1">
      <alignment horizontal="justify" vertical="justify"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5" fillId="0" borderId="8" xfId="0" applyFont="1" applyBorder="1" applyAlignment="1">
      <alignment horizontal="justify" vertical="center" wrapText="1"/>
    </xf>
    <xf numFmtId="0" fontId="0" fillId="0" borderId="8" xfId="0" applyBorder="1" applyAlignment="1">
      <alignment horizontal="justify"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165" fontId="7" fillId="3" borderId="15" xfId="0" applyNumberFormat="1" applyFont="1" applyFill="1" applyBorder="1" applyAlignment="1">
      <alignment horizontal="left" vertical="center"/>
    </xf>
    <xf numFmtId="165" fontId="7" fillId="3" borderId="16" xfId="0" applyNumberFormat="1" applyFont="1" applyFill="1" applyBorder="1" applyAlignment="1">
      <alignment horizontal="left" vertical="center"/>
    </xf>
    <xf numFmtId="164" fontId="3" fillId="0" borderId="15"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16"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17" xfId="0" applyFont="1" applyBorder="1" applyAlignment="1">
      <alignment horizontal="center" vertical="center" textRotation="90"/>
    </xf>
    <xf numFmtId="0" fontId="6" fillId="0" borderId="25" xfId="0" applyFont="1" applyBorder="1" applyAlignment="1">
      <alignment horizontal="center" vertical="center" textRotation="90"/>
    </xf>
    <xf numFmtId="164" fontId="3" fillId="0" borderId="12" xfId="0" applyNumberFormat="1" applyFont="1" applyBorder="1" applyAlignment="1">
      <alignment horizontal="center" vertical="center"/>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7" fillId="3" borderId="23" xfId="0" applyNumberFormat="1" applyFont="1" applyFill="1" applyBorder="1" applyAlignment="1">
      <alignment horizontal="left" vertical="center"/>
    </xf>
    <xf numFmtId="165" fontId="7" fillId="3" borderId="24" xfId="0" applyNumberFormat="1" applyFont="1" applyFill="1" applyBorder="1" applyAlignment="1">
      <alignment horizontal="left" vertical="center"/>
    </xf>
    <xf numFmtId="164" fontId="5" fillId="0" borderId="23" xfId="0" applyNumberFormat="1" applyFont="1" applyBorder="1" applyAlignment="1">
      <alignment horizontal="center" vertical="center"/>
    </xf>
    <xf numFmtId="164" fontId="5" fillId="0" borderId="26" xfId="0" applyNumberFormat="1" applyFont="1" applyBorder="1" applyAlignment="1">
      <alignment horizontal="center" vertical="center"/>
    </xf>
    <xf numFmtId="164" fontId="5" fillId="0" borderId="24"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0" xfId="0" applyFont="1" applyBorder="1" applyAlignment="1">
      <alignment horizontal="center" vertical="center"/>
    </xf>
    <xf numFmtId="0" fontId="5" fillId="0" borderId="18" xfId="0" applyFont="1" applyBorder="1" applyAlignment="1">
      <alignment horizontal="center" vertical="center"/>
    </xf>
    <xf numFmtId="0" fontId="5" fillId="0" borderId="31"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horizontal="center" vertical="center"/>
    </xf>
    <xf numFmtId="0" fontId="5" fillId="0" borderId="14" xfId="0" applyFont="1" applyBorder="1" applyAlignment="1">
      <alignment horizontal="center" vertical="center"/>
    </xf>
    <xf numFmtId="0" fontId="5" fillId="0" borderId="30" xfId="0" applyFont="1" applyBorder="1" applyAlignment="1">
      <alignment horizontal="center" vertical="center" wrapText="1"/>
    </xf>
    <xf numFmtId="0" fontId="5" fillId="0" borderId="18" xfId="0" applyFont="1" applyBorder="1" applyAlignment="1">
      <alignment horizontal="center" vertical="center" wrapText="1"/>
    </xf>
    <xf numFmtId="0" fontId="3" fillId="0" borderId="8" xfId="0" applyFont="1" applyBorder="1" applyAlignment="1">
      <alignment horizontal="lef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5" fillId="0" borderId="16" xfId="0" applyFont="1" applyBorder="1" applyAlignment="1">
      <alignment horizontal="center" vertical="center"/>
    </xf>
    <xf numFmtId="0" fontId="3" fillId="0" borderId="8" xfId="0" applyFont="1" applyBorder="1" applyAlignment="1">
      <alignment horizontal="justify" vertical="justify" wrapTex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164" fontId="9" fillId="0" borderId="8" xfId="0" applyNumberFormat="1" applyFont="1" applyBorder="1" applyAlignment="1">
      <alignment horizontal="center" vertical="center"/>
    </xf>
    <xf numFmtId="10" fontId="9" fillId="0" borderId="15" xfId="2" applyNumberFormat="1" applyFont="1" applyBorder="1" applyAlignment="1">
      <alignment horizontal="center" vertical="center"/>
    </xf>
    <xf numFmtId="10" fontId="9" fillId="0" borderId="19" xfId="2" applyNumberFormat="1" applyFont="1" applyBorder="1" applyAlignment="1">
      <alignment horizontal="center" vertical="center"/>
    </xf>
    <xf numFmtId="0" fontId="5" fillId="0" borderId="11" xfId="0" applyFont="1" applyBorder="1" applyAlignment="1">
      <alignment horizontal="right" vertical="center"/>
    </xf>
    <xf numFmtId="0" fontId="5" fillId="0" borderId="8" xfId="0" applyFont="1" applyBorder="1" applyAlignment="1">
      <alignment horizontal="right"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0</xdr:colOff>
      <xdr:row>1</xdr:row>
      <xdr:rowOff>122464</xdr:rowOff>
    </xdr:from>
    <xdr:ext cx="2959554" cy="802822"/>
    <xdr:pic>
      <xdr:nvPicPr>
        <xdr:cNvPr id="2" name="Imagen 1">
          <a:extLst>
            <a:ext uri="{FF2B5EF4-FFF2-40B4-BE49-F238E27FC236}">
              <a16:creationId xmlns:a16="http://schemas.microsoft.com/office/drawing/2014/main" id="{468B52C3-7B97-45E8-8A76-FA374CA05260}"/>
            </a:ext>
          </a:extLst>
        </xdr:cNvPr>
        <xdr:cNvPicPr>
          <a:picLocks noChangeAspect="1"/>
        </xdr:cNvPicPr>
      </xdr:nvPicPr>
      <xdr:blipFill>
        <a:blip xmlns:r="http://schemas.openxmlformats.org/officeDocument/2006/relationships" r:embed="rId1"/>
        <a:stretch>
          <a:fillRect/>
        </a:stretch>
      </xdr:blipFill>
      <xdr:spPr>
        <a:xfrm>
          <a:off x="21771883" y="306614"/>
          <a:ext cx="2959554" cy="80282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PEI_SUMAR\1.%20Contratos%20Mpios\SAN%20CARLOS\1.%20Preliminares\2.%20Documentos%20Tecnicos\2.%20Entrega%202\DOCUMENTOS%20TECNICOS\2.%20Presupuesto%20definitvo%20y%20AP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Desktop\Plantilla_Estructuraci&#243;n_Presupuestos_Municipios_v1.9.2_SanVicente_escalas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LARACIONES"/>
      <sheetName val="DATOS INICIALES"/>
      <sheetName val="ENTIDADES"/>
      <sheetName val="PRESUPUESTO"/>
      <sheetName val="MEMORIAS"/>
      <sheetName val="AIU"/>
      <sheetName val="PÓLIZAS OBRA"/>
      <sheetName val="LEGALIZACIÓN OBRA"/>
      <sheetName val="PMA"/>
      <sheetName val="PMT"/>
      <sheetName val="CRONOGRAMA"/>
      <sheetName val="PAPSO OBRA"/>
      <sheetName val="APU GEORREFERENCIACIÓN"/>
      <sheetName val="APU CARACTERIZACIÓN"/>
      <sheetName val="AJUSTE ESTUDIOS"/>
      <sheetName val="APU"/>
      <sheetName val="APU AUXILIARES"/>
      <sheetName val="INSUMOS GENERALES"/>
      <sheetName val="INSUMOS EQUIPOS"/>
      <sheetName val="INSUMOS MATERIALES"/>
      <sheetName val="MATERIALES"/>
      <sheetName val="INSUMOS TRANSPORTES"/>
      <sheetName val="INSUMOS MANO DE OBRA"/>
      <sheetName val="INSUMOS SERVICIOS"/>
      <sheetName val="EQUIPOS"/>
      <sheetName val="TRANSPORTES"/>
      <sheetName val="MANO DE OBRA"/>
      <sheetName val="SERVICIOS"/>
      <sheetName val="ANÁLISIS TRANSPORTES"/>
      <sheetName val="FP"/>
      <sheetName val="INSUMOS ENSAYOS"/>
      <sheetName val="FACTOR PRESTACIONAL"/>
      <sheetName val="INTERVENTORÍA"/>
      <sheetName val="FM INTERVENTORÍA"/>
      <sheetName val="PÓLIZAS INTERVENTORÍA"/>
      <sheetName val="TASAS_INTERVENTORIA"/>
      <sheetName val="PAPSO INTERVENTORÍ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1">
          <cell r="A1" t="str">
            <v>DEPARTAMENTO DE ANTIOQUIA</v>
          </cell>
        </row>
        <row r="8">
          <cell r="A8" t="str">
            <v>MO001</v>
          </cell>
        </row>
        <row r="9">
          <cell r="A9" t="str">
            <v>MO002</v>
          </cell>
        </row>
        <row r="10">
          <cell r="A10" t="str">
            <v>MO003</v>
          </cell>
        </row>
        <row r="11">
          <cell r="A11" t="str">
            <v>MO004</v>
          </cell>
        </row>
        <row r="12">
          <cell r="A12" t="str">
            <v>MO005</v>
          </cell>
        </row>
        <row r="13">
          <cell r="A13" t="str">
            <v>MO006</v>
          </cell>
        </row>
        <row r="14">
          <cell r="A14" t="str">
            <v>MO007</v>
          </cell>
        </row>
        <row r="15">
          <cell r="A15" t="str">
            <v>MO008</v>
          </cell>
        </row>
        <row r="16">
          <cell r="A16" t="str">
            <v>MO013</v>
          </cell>
        </row>
        <row r="17">
          <cell r="A17" t="str">
            <v>MO014</v>
          </cell>
        </row>
        <row r="18">
          <cell r="A18" t="str">
            <v>MO015</v>
          </cell>
        </row>
        <row r="19">
          <cell r="A19" t="str">
            <v>MO038</v>
          </cell>
        </row>
        <row r="20">
          <cell r="A20" t="str">
            <v>MO039</v>
          </cell>
        </row>
        <row r="21">
          <cell r="A21" t="str">
            <v>MO040</v>
          </cell>
        </row>
        <row r="22">
          <cell r="A22" t="str">
            <v>MO016</v>
          </cell>
        </row>
        <row r="23">
          <cell r="A23" t="str">
            <v>MO017</v>
          </cell>
        </row>
        <row r="24">
          <cell r="A24" t="str">
            <v>MO018</v>
          </cell>
        </row>
        <row r="25">
          <cell r="A25" t="str">
            <v>MO033</v>
          </cell>
        </row>
        <row r="26">
          <cell r="A26" t="str">
            <v>MO032</v>
          </cell>
        </row>
        <row r="27">
          <cell r="A27" t="str">
            <v>MO025</v>
          </cell>
        </row>
        <row r="28">
          <cell r="A28" t="str">
            <v>MO026</v>
          </cell>
        </row>
        <row r="29">
          <cell r="A29" t="str">
            <v>MO029</v>
          </cell>
        </row>
        <row r="30">
          <cell r="A30" t="str">
            <v>MO054</v>
          </cell>
        </row>
        <row r="31">
          <cell r="A31" t="str">
            <v>MO055</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row r="42">
          <cell r="A42" t="str">
            <v/>
          </cell>
        </row>
        <row r="43">
          <cell r="A43" t="str">
            <v/>
          </cell>
        </row>
        <row r="44">
          <cell r="A44" t="str">
            <v/>
          </cell>
        </row>
        <row r="45">
          <cell r="A45" t="str">
            <v/>
          </cell>
        </row>
        <row r="46">
          <cell r="A46" t="str">
            <v/>
          </cell>
        </row>
        <row r="47">
          <cell r="A47" t="str">
            <v/>
          </cell>
        </row>
        <row r="48">
          <cell r="A48" t="str">
            <v/>
          </cell>
        </row>
        <row r="49">
          <cell r="A49" t="str">
            <v/>
          </cell>
        </row>
        <row r="50">
          <cell r="A50" t="str">
            <v/>
          </cell>
        </row>
        <row r="51">
          <cell r="A51" t="str">
            <v/>
          </cell>
        </row>
        <row r="52">
          <cell r="A52" t="str">
            <v/>
          </cell>
        </row>
        <row r="53">
          <cell r="A53" t="str">
            <v/>
          </cell>
        </row>
        <row r="54">
          <cell r="A54" t="str">
            <v/>
          </cell>
        </row>
        <row r="55">
          <cell r="A55" t="str">
            <v/>
          </cell>
        </row>
        <row r="56">
          <cell r="A56" t="str">
            <v/>
          </cell>
        </row>
        <row r="57">
          <cell r="A57" t="str">
            <v/>
          </cell>
        </row>
        <row r="58">
          <cell r="A58" t="str">
            <v/>
          </cell>
        </row>
        <row r="59">
          <cell r="A59" t="str">
            <v/>
          </cell>
        </row>
        <row r="60">
          <cell r="A60" t="str">
            <v/>
          </cell>
        </row>
        <row r="61">
          <cell r="A61" t="str">
            <v/>
          </cell>
        </row>
        <row r="62">
          <cell r="A62" t="str">
            <v/>
          </cell>
        </row>
        <row r="63">
          <cell r="A63" t="str">
            <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LARACIONES"/>
      <sheetName val="DATOS INICIALES"/>
      <sheetName val="ENTIDADES"/>
      <sheetName val="MEMORIAS"/>
      <sheetName val="AIU"/>
      <sheetName val="PÓLIZAS OBRA"/>
      <sheetName val="LEGALIZACIÓN OBRA"/>
      <sheetName val="PMA"/>
      <sheetName val="PMT"/>
      <sheetName val="PAPSO OBRA"/>
      <sheetName val="APU GEORREFERENCIACIÓN"/>
      <sheetName val="APU CARACTERIZACIÓN"/>
      <sheetName val="AJUSTE ESTUDIOS"/>
      <sheetName val="APU AUXILIARES"/>
      <sheetName val="INSUMOS GENERALES"/>
      <sheetName val="INSUMOS EQUIPOS"/>
      <sheetName val="PRESUPUESTO"/>
      <sheetName val="APU"/>
      <sheetName val="INSUMOS MATERIALES"/>
      <sheetName val="MATERIALES"/>
      <sheetName val="INSUMOS TRANSPORTES"/>
      <sheetName val="INSUMOS MANO DE OBRA"/>
      <sheetName val="INSUMOS SERVICIOS"/>
      <sheetName val="EQUIPOS"/>
      <sheetName val="TRANSPORTES"/>
      <sheetName val="MANO DE OBRA"/>
      <sheetName val="SERVICIOS"/>
      <sheetName val="ANÁLISIS TRANSPORTES"/>
      <sheetName val="FP"/>
      <sheetName val="INSUMOS ENSAYOS"/>
      <sheetName val="FACTOR PRESTACIONAL"/>
      <sheetName val="INTERVENTORÍA"/>
      <sheetName val="FM INTERVENTORÍA"/>
      <sheetName val="PÓLIZAS INTERVENTORÍA"/>
      <sheetName val="TASAS_INTERVENTORIA"/>
      <sheetName val="PAPSO INTERVENTORÍ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
          <cell r="A1" t="str">
            <v>DEPARTAMENTO DE ANTIOQUIA</v>
          </cell>
        </row>
        <row r="2">
          <cell r="A2" t="str">
            <v>MUNICIPIO DE SAN VICENTE FERRER</v>
          </cell>
        </row>
        <row r="3">
          <cell r="A3" t="str">
            <v>PROYECTO:  INTERVENCION DE CALLEJONES EN LA ZONA URBANA DEL MUNICIPIO SAN VICENTE FERRER_CALLEJÓN 01-COCIACA</v>
          </cell>
          <cell r="H3" t="str">
            <v>INSERTE ESCUDO ENTIDAD AQUÍ</v>
          </cell>
        </row>
        <row r="5">
          <cell r="A5" t="str">
            <v>LISTADO DE INSUMOS - MANO DE OBRA</v>
          </cell>
        </row>
        <row r="7">
          <cell r="A7" t="str">
            <v>CÓDIGO</v>
          </cell>
          <cell r="B7" t="str">
            <v>CARGO</v>
          </cell>
          <cell r="C7" t="str">
            <v>CLASE</v>
          </cell>
          <cell r="D7" t="str">
            <v>SALARIO MENSUAL</v>
          </cell>
          <cell r="E7" t="str">
            <v>FACTOR PRESTACIONAL</v>
          </cell>
          <cell r="F7" t="str">
            <v>SALARIO MENSUAL + PRESTACIONES</v>
          </cell>
          <cell r="G7" t="str">
            <v>JORNAL</v>
          </cell>
          <cell r="H7" t="str">
            <v>PRESTACIONES</v>
          </cell>
          <cell r="I7" t="str">
            <v>JORNAL TOTAL</v>
          </cell>
        </row>
        <row r="8">
          <cell r="A8" t="str">
            <v>MO001</v>
          </cell>
          <cell r="B8" t="str">
            <v>DIRECTOR DE OBRA</v>
          </cell>
          <cell r="C8" t="str">
            <v>ADMÓN</v>
          </cell>
          <cell r="D8">
            <v>6087124.2000000002</v>
          </cell>
          <cell r="E8">
            <v>1.5</v>
          </cell>
          <cell r="F8">
            <v>9130686</v>
          </cell>
          <cell r="G8">
            <v>200124.63013698629</v>
          </cell>
          <cell r="H8">
            <v>99951.513863013679</v>
          </cell>
          <cell r="I8">
            <v>300076</v>
          </cell>
        </row>
        <row r="9">
          <cell r="A9" t="str">
            <v>MO002</v>
          </cell>
          <cell r="B9" t="str">
            <v>DIRECTOR DE INTERVENTORÍA</v>
          </cell>
          <cell r="C9" t="str">
            <v>ADMÓN</v>
          </cell>
          <cell r="D9">
            <v>6087124.2000000002</v>
          </cell>
          <cell r="E9">
            <v>1.5</v>
          </cell>
          <cell r="F9">
            <v>9130686</v>
          </cell>
          <cell r="G9">
            <v>200124.63013698629</v>
          </cell>
          <cell r="H9">
            <v>99951.513863013679</v>
          </cell>
          <cell r="I9">
            <v>300076</v>
          </cell>
        </row>
        <row r="10">
          <cell r="A10" t="str">
            <v>MO003</v>
          </cell>
          <cell r="B10" t="str">
            <v>RESIDENTE DE OBRA</v>
          </cell>
          <cell r="C10" t="str">
            <v>ADMÓN</v>
          </cell>
          <cell r="D10">
            <v>1817052</v>
          </cell>
          <cell r="E10">
            <v>1.63</v>
          </cell>
          <cell r="F10">
            <v>2961795</v>
          </cell>
          <cell r="G10">
            <v>59738.695890410956</v>
          </cell>
          <cell r="H10">
            <v>37403.869063013706</v>
          </cell>
          <cell r="I10">
            <v>97143</v>
          </cell>
        </row>
        <row r="11">
          <cell r="A11" t="str">
            <v>MO004</v>
          </cell>
          <cell r="B11" t="str">
            <v>RESIDENTE DE INTERVENTORÍA</v>
          </cell>
          <cell r="C11" t="str">
            <v>ADMÓN</v>
          </cell>
          <cell r="D11">
            <v>1817052</v>
          </cell>
          <cell r="E11">
            <v>1.63</v>
          </cell>
          <cell r="F11">
            <v>2961795</v>
          </cell>
          <cell r="G11">
            <v>59738.695890410956</v>
          </cell>
          <cell r="H11">
            <v>37403.869063013706</v>
          </cell>
          <cell r="I11">
            <v>97143</v>
          </cell>
        </row>
        <row r="12">
          <cell r="A12" t="str">
            <v>MO005</v>
          </cell>
          <cell r="B12" t="str">
            <v>RESIDENTE AMBIENTAL</v>
          </cell>
          <cell r="C12" t="str">
            <v>ADMÓN</v>
          </cell>
          <cell r="D12">
            <v>3634104</v>
          </cell>
          <cell r="E12">
            <v>1.51</v>
          </cell>
          <cell r="F12">
            <v>5487497</v>
          </cell>
          <cell r="G12">
            <v>119477.39178082191</v>
          </cell>
          <cell r="H12">
            <v>60515.014443835607</v>
          </cell>
          <cell r="I12">
            <v>179992</v>
          </cell>
        </row>
        <row r="13">
          <cell r="A13" t="str">
            <v>MO006</v>
          </cell>
          <cell r="B13" t="str">
            <v>RESIDENTE SOCIAL</v>
          </cell>
          <cell r="C13" t="str">
            <v>ADMÓN</v>
          </cell>
          <cell r="D13">
            <v>3634104</v>
          </cell>
          <cell r="E13">
            <v>1.51</v>
          </cell>
          <cell r="F13">
            <v>5487497</v>
          </cell>
          <cell r="G13">
            <v>119477.39178082191</v>
          </cell>
          <cell r="H13">
            <v>60515.014443835607</v>
          </cell>
          <cell r="I13">
            <v>179992</v>
          </cell>
        </row>
        <row r="14">
          <cell r="A14" t="str">
            <v>MO007</v>
          </cell>
          <cell r="B14" t="str">
            <v>AUXILIAR DE RESIDENCIA</v>
          </cell>
          <cell r="C14" t="str">
            <v>ADMÓN</v>
          </cell>
          <cell r="D14">
            <v>2725578</v>
          </cell>
          <cell r="E14">
            <v>1.51</v>
          </cell>
          <cell r="F14">
            <v>4115623</v>
          </cell>
          <cell r="G14">
            <v>89608.043835616438</v>
          </cell>
          <cell r="H14">
            <v>45908.903298630117</v>
          </cell>
          <cell r="I14">
            <v>135517</v>
          </cell>
        </row>
        <row r="15">
          <cell r="A15" t="str">
            <v>MO008</v>
          </cell>
          <cell r="B15" t="str">
            <v>TECNÓLOGO SST</v>
          </cell>
          <cell r="C15" t="str">
            <v>ADMÓN</v>
          </cell>
          <cell r="D15">
            <v>2089609.7999999998</v>
          </cell>
          <cell r="E15">
            <v>1.52</v>
          </cell>
          <cell r="F15">
            <v>3176207</v>
          </cell>
          <cell r="G15">
            <v>68699.501369863021</v>
          </cell>
          <cell r="H15">
            <v>35684.626169862982</v>
          </cell>
          <cell r="I15">
            <v>104384</v>
          </cell>
        </row>
        <row r="16">
          <cell r="A16" t="str">
            <v>MO013</v>
          </cell>
          <cell r="B16" t="str">
            <v>SECRETARIA</v>
          </cell>
          <cell r="C16" t="str">
            <v>ADMÓN</v>
          </cell>
          <cell r="D16">
            <v>908526</v>
          </cell>
          <cell r="E16">
            <v>1.76</v>
          </cell>
          <cell r="F16">
            <v>1599006</v>
          </cell>
          <cell r="G16">
            <v>29869.347945205478</v>
          </cell>
          <cell r="H16">
            <v>22797.757917808212</v>
          </cell>
          <cell r="I16">
            <v>52667</v>
          </cell>
        </row>
        <row r="17">
          <cell r="A17" t="str">
            <v>MO014</v>
          </cell>
          <cell r="B17" t="str">
            <v>MENSAJERO</v>
          </cell>
          <cell r="C17" t="str">
            <v>ADMÓN</v>
          </cell>
          <cell r="D17">
            <v>908526</v>
          </cell>
          <cell r="E17">
            <v>1.76</v>
          </cell>
          <cell r="F17">
            <v>1599006</v>
          </cell>
          <cell r="G17">
            <v>29869.347945205478</v>
          </cell>
          <cell r="H17">
            <v>22797.757917808212</v>
          </cell>
          <cell r="I17">
            <v>52667</v>
          </cell>
        </row>
        <row r="18">
          <cell r="A18" t="str">
            <v>MO015</v>
          </cell>
          <cell r="B18" t="str">
            <v>VIGILANTE</v>
          </cell>
          <cell r="C18" t="str">
            <v>ADMÓN</v>
          </cell>
          <cell r="D18">
            <v>908526</v>
          </cell>
          <cell r="E18">
            <v>1.76</v>
          </cell>
          <cell r="F18">
            <v>1599006</v>
          </cell>
          <cell r="G18">
            <v>29869.347945205478</v>
          </cell>
          <cell r="H18">
            <v>22797.757917808212</v>
          </cell>
          <cell r="I18">
            <v>52667</v>
          </cell>
        </row>
        <row r="19">
          <cell r="A19" t="str">
            <v>MO038</v>
          </cell>
          <cell r="B19" t="str">
            <v>AUXILIAR PARE-SIGA</v>
          </cell>
          <cell r="C19" t="str">
            <v>OBRA</v>
          </cell>
          <cell r="D19">
            <v>908526</v>
          </cell>
          <cell r="E19">
            <v>1.79</v>
          </cell>
          <cell r="F19">
            <v>1626262</v>
          </cell>
          <cell r="G19">
            <v>29869.347945205478</v>
          </cell>
          <cell r="H19">
            <v>23542.14147945205</v>
          </cell>
          <cell r="I19">
            <v>53411</v>
          </cell>
        </row>
        <row r="20">
          <cell r="A20" t="str">
            <v>MO039</v>
          </cell>
          <cell r="B20" t="str">
            <v>INGENIERO SIG</v>
          </cell>
          <cell r="C20" t="str">
            <v>ADMÓN</v>
          </cell>
          <cell r="D20">
            <v>4542630</v>
          </cell>
          <cell r="E20">
            <v>1.5</v>
          </cell>
          <cell r="F20">
            <v>6813945</v>
          </cell>
          <cell r="G20">
            <v>149346.73972602739</v>
          </cell>
          <cell r="H20">
            <v>75121.125589041156</v>
          </cell>
          <cell r="I20">
            <v>224468</v>
          </cell>
        </row>
        <row r="21">
          <cell r="A21" t="str">
            <v>MO040</v>
          </cell>
          <cell r="B21" t="str">
            <v>TECNÓLOGO SIG</v>
          </cell>
          <cell r="C21" t="str">
            <v>ADMÓN</v>
          </cell>
          <cell r="D21">
            <v>2089609.7999999998</v>
          </cell>
          <cell r="E21">
            <v>1.52</v>
          </cell>
          <cell r="F21">
            <v>3176207</v>
          </cell>
          <cell r="G21">
            <v>68699.501369863021</v>
          </cell>
          <cell r="H21">
            <v>35684.626169862982</v>
          </cell>
          <cell r="I21">
            <v>104384</v>
          </cell>
        </row>
        <row r="22">
          <cell r="A22" t="str">
            <v>MO016</v>
          </cell>
          <cell r="B22" t="str">
            <v>TOPÓGRAFO</v>
          </cell>
          <cell r="C22" t="str">
            <v>OBRA</v>
          </cell>
          <cell r="D22">
            <v>4360924.8</v>
          </cell>
          <cell r="E22">
            <v>1.51</v>
          </cell>
          <cell r="F22">
            <v>6584996</v>
          </cell>
          <cell r="G22">
            <v>143372.8712328767</v>
          </cell>
          <cell r="H22">
            <v>72944.286224657553</v>
          </cell>
          <cell r="I22">
            <v>216317</v>
          </cell>
        </row>
        <row r="23">
          <cell r="A23" t="str">
            <v>MO017</v>
          </cell>
          <cell r="B23" t="str">
            <v>CADENERO 1</v>
          </cell>
          <cell r="C23" t="str">
            <v>OBRA</v>
          </cell>
          <cell r="D23">
            <v>2135036.1</v>
          </cell>
          <cell r="E23">
            <v>1.53</v>
          </cell>
          <cell r="F23">
            <v>3266605</v>
          </cell>
          <cell r="G23">
            <v>70192.967123287672</v>
          </cell>
          <cell r="H23">
            <v>37159.314279452054</v>
          </cell>
          <cell r="I23">
            <v>107352</v>
          </cell>
        </row>
        <row r="24">
          <cell r="A24" t="str">
            <v>MO018</v>
          </cell>
          <cell r="B24" t="str">
            <v>CADENERO 2</v>
          </cell>
          <cell r="C24" t="str">
            <v>OBRA</v>
          </cell>
          <cell r="D24">
            <v>1226510.1000000001</v>
          </cell>
          <cell r="E24">
            <v>1.71</v>
          </cell>
          <cell r="F24">
            <v>2097332</v>
          </cell>
          <cell r="G24">
            <v>40323.61917808219</v>
          </cell>
          <cell r="H24">
            <v>28654.280043835628</v>
          </cell>
          <cell r="I24">
            <v>68978</v>
          </cell>
        </row>
        <row r="25">
          <cell r="A25" t="str">
            <v>MO033</v>
          </cell>
          <cell r="B25" t="str">
            <v>OPERADOR EQUIPO LIVIANO</v>
          </cell>
          <cell r="C25" t="str">
            <v>OBRA</v>
          </cell>
          <cell r="D25">
            <v>1181083.8</v>
          </cell>
          <cell r="E25">
            <v>1.72</v>
          </cell>
          <cell r="F25">
            <v>2031464</v>
          </cell>
          <cell r="G25">
            <v>38830.153424657532</v>
          </cell>
          <cell r="H25">
            <v>27923.975495890423</v>
          </cell>
          <cell r="I25">
            <v>66754</v>
          </cell>
        </row>
        <row r="26">
          <cell r="A26" t="str">
            <v>MO032</v>
          </cell>
          <cell r="B26" t="str">
            <v>AYUDANTE RASO</v>
          </cell>
          <cell r="C26" t="str">
            <v>OBRA</v>
          </cell>
          <cell r="D26">
            <v>908526</v>
          </cell>
          <cell r="E26">
            <v>1.79</v>
          </cell>
          <cell r="F26">
            <v>1626262</v>
          </cell>
          <cell r="G26">
            <v>29869.347945205478</v>
          </cell>
          <cell r="H26">
            <v>23542.14147945205</v>
          </cell>
          <cell r="I26">
            <v>53411</v>
          </cell>
        </row>
        <row r="27">
          <cell r="A27" t="str">
            <v>MO025</v>
          </cell>
          <cell r="B27" t="str">
            <v>OFICIAL CARPINTERO</v>
          </cell>
          <cell r="C27" t="str">
            <v>OBRA</v>
          </cell>
          <cell r="D27">
            <v>1817052</v>
          </cell>
          <cell r="E27">
            <v>1.64</v>
          </cell>
          <cell r="F27">
            <v>2979965</v>
          </cell>
          <cell r="G27">
            <v>59738.695890410956</v>
          </cell>
          <cell r="H27">
            <v>38148.252624657551</v>
          </cell>
          <cell r="I27">
            <v>97887</v>
          </cell>
        </row>
        <row r="28">
          <cell r="A28" t="str">
            <v>MO026</v>
          </cell>
          <cell r="B28" t="str">
            <v>AYUDANTE CARPINTERO</v>
          </cell>
          <cell r="C28" t="str">
            <v>OBRA</v>
          </cell>
          <cell r="D28">
            <v>999378.60000000009</v>
          </cell>
          <cell r="E28">
            <v>1.76</v>
          </cell>
          <cell r="F28">
            <v>1758906</v>
          </cell>
          <cell r="G28">
            <v>32856.282191780825</v>
          </cell>
          <cell r="H28">
            <v>25002.751572602741</v>
          </cell>
          <cell r="I28">
            <v>57859</v>
          </cell>
        </row>
        <row r="29">
          <cell r="A29" t="str">
            <v/>
          </cell>
          <cell r="B29">
            <v>0</v>
          </cell>
          <cell r="C29" t="str">
            <v/>
          </cell>
          <cell r="D29" t="str">
            <v/>
          </cell>
          <cell r="E29" t="str">
            <v/>
          </cell>
          <cell r="F29" t="str">
            <v/>
          </cell>
          <cell r="G29" t="str">
            <v/>
          </cell>
          <cell r="H29" t="str">
            <v/>
          </cell>
          <cell r="I29" t="str">
            <v/>
          </cell>
        </row>
        <row r="30">
          <cell r="A30" t="str">
            <v/>
          </cell>
          <cell r="B30">
            <v>0</v>
          </cell>
          <cell r="C30" t="str">
            <v/>
          </cell>
          <cell r="D30" t="str">
            <v/>
          </cell>
          <cell r="E30" t="str">
            <v/>
          </cell>
          <cell r="F30" t="str">
            <v/>
          </cell>
          <cell r="G30" t="str">
            <v/>
          </cell>
          <cell r="H30" t="str">
            <v/>
          </cell>
          <cell r="I30" t="str">
            <v/>
          </cell>
        </row>
        <row r="31">
          <cell r="A31" t="str">
            <v/>
          </cell>
          <cell r="B31">
            <v>0</v>
          </cell>
          <cell r="C31" t="str">
            <v/>
          </cell>
          <cell r="D31" t="str">
            <v/>
          </cell>
          <cell r="E31" t="str">
            <v/>
          </cell>
          <cell r="F31" t="str">
            <v/>
          </cell>
          <cell r="G31" t="str">
            <v/>
          </cell>
          <cell r="H31" t="str">
            <v/>
          </cell>
          <cell r="I31" t="str">
            <v/>
          </cell>
        </row>
        <row r="32">
          <cell r="A32" t="str">
            <v/>
          </cell>
          <cell r="B32">
            <v>0</v>
          </cell>
          <cell r="C32" t="str">
            <v/>
          </cell>
          <cell r="D32" t="str">
            <v/>
          </cell>
          <cell r="E32" t="str">
            <v/>
          </cell>
          <cell r="F32" t="str">
            <v/>
          </cell>
          <cell r="G32" t="str">
            <v/>
          </cell>
          <cell r="H32" t="str">
            <v/>
          </cell>
          <cell r="I32" t="str">
            <v/>
          </cell>
        </row>
        <row r="33">
          <cell r="A33" t="str">
            <v/>
          </cell>
          <cell r="B33">
            <v>0</v>
          </cell>
          <cell r="C33" t="str">
            <v/>
          </cell>
          <cell r="D33" t="str">
            <v/>
          </cell>
          <cell r="E33" t="str">
            <v/>
          </cell>
          <cell r="F33" t="str">
            <v/>
          </cell>
          <cell r="G33" t="str">
            <v/>
          </cell>
          <cell r="H33" t="str">
            <v/>
          </cell>
          <cell r="I33" t="str">
            <v/>
          </cell>
        </row>
        <row r="34">
          <cell r="A34" t="str">
            <v/>
          </cell>
          <cell r="B34">
            <v>0</v>
          </cell>
          <cell r="C34" t="str">
            <v/>
          </cell>
          <cell r="D34" t="str">
            <v/>
          </cell>
          <cell r="E34" t="str">
            <v/>
          </cell>
          <cell r="F34" t="str">
            <v/>
          </cell>
          <cell r="G34" t="str">
            <v/>
          </cell>
          <cell r="H34" t="str">
            <v/>
          </cell>
          <cell r="I34" t="str">
            <v/>
          </cell>
        </row>
        <row r="35">
          <cell r="A35" t="str">
            <v/>
          </cell>
          <cell r="B35">
            <v>0</v>
          </cell>
          <cell r="C35" t="str">
            <v/>
          </cell>
          <cell r="D35" t="str">
            <v/>
          </cell>
          <cell r="E35" t="str">
            <v/>
          </cell>
          <cell r="F35" t="str">
            <v/>
          </cell>
          <cell r="G35" t="str">
            <v/>
          </cell>
          <cell r="H35" t="str">
            <v/>
          </cell>
          <cell r="I35" t="str">
            <v/>
          </cell>
        </row>
        <row r="36">
          <cell r="A36" t="str">
            <v/>
          </cell>
          <cell r="B36">
            <v>0</v>
          </cell>
          <cell r="C36" t="str">
            <v/>
          </cell>
          <cell r="D36" t="str">
            <v/>
          </cell>
          <cell r="E36" t="str">
            <v/>
          </cell>
          <cell r="F36" t="str">
            <v/>
          </cell>
          <cell r="G36" t="str">
            <v/>
          </cell>
          <cell r="H36" t="str">
            <v/>
          </cell>
          <cell r="I36" t="str">
            <v/>
          </cell>
        </row>
        <row r="37">
          <cell r="A37" t="str">
            <v/>
          </cell>
          <cell r="B37">
            <v>0</v>
          </cell>
          <cell r="C37" t="str">
            <v/>
          </cell>
          <cell r="D37" t="str">
            <v/>
          </cell>
          <cell r="E37" t="str">
            <v/>
          </cell>
          <cell r="F37" t="str">
            <v/>
          </cell>
          <cell r="G37" t="str">
            <v/>
          </cell>
          <cell r="H37" t="str">
            <v/>
          </cell>
          <cell r="I37" t="str">
            <v/>
          </cell>
        </row>
        <row r="38">
          <cell r="A38" t="str">
            <v/>
          </cell>
          <cell r="B38">
            <v>0</v>
          </cell>
          <cell r="C38" t="str">
            <v/>
          </cell>
          <cell r="D38" t="str">
            <v/>
          </cell>
          <cell r="E38" t="str">
            <v/>
          </cell>
          <cell r="F38" t="str">
            <v/>
          </cell>
          <cell r="G38" t="str">
            <v/>
          </cell>
          <cell r="H38" t="str">
            <v/>
          </cell>
          <cell r="I38" t="str">
            <v/>
          </cell>
        </row>
        <row r="39">
          <cell r="A39" t="str">
            <v/>
          </cell>
          <cell r="B39">
            <v>0</v>
          </cell>
          <cell r="C39" t="str">
            <v/>
          </cell>
          <cell r="D39" t="str">
            <v/>
          </cell>
          <cell r="E39" t="str">
            <v/>
          </cell>
          <cell r="F39" t="str">
            <v/>
          </cell>
          <cell r="G39" t="str">
            <v/>
          </cell>
          <cell r="H39" t="str">
            <v/>
          </cell>
          <cell r="I39" t="str">
            <v/>
          </cell>
        </row>
        <row r="40">
          <cell r="A40" t="str">
            <v/>
          </cell>
          <cell r="B40">
            <v>0</v>
          </cell>
          <cell r="C40" t="str">
            <v/>
          </cell>
          <cell r="D40" t="str">
            <v/>
          </cell>
          <cell r="E40" t="str">
            <v/>
          </cell>
          <cell r="F40" t="str">
            <v/>
          </cell>
          <cell r="G40" t="str">
            <v/>
          </cell>
          <cell r="H40" t="str">
            <v/>
          </cell>
          <cell r="I40" t="str">
            <v/>
          </cell>
        </row>
        <row r="41">
          <cell r="A41" t="str">
            <v/>
          </cell>
          <cell r="B41">
            <v>0</v>
          </cell>
          <cell r="C41" t="str">
            <v/>
          </cell>
          <cell r="D41" t="str">
            <v/>
          </cell>
          <cell r="E41" t="str">
            <v/>
          </cell>
          <cell r="F41" t="str">
            <v/>
          </cell>
          <cell r="G41" t="str">
            <v/>
          </cell>
          <cell r="H41" t="str">
            <v/>
          </cell>
          <cell r="I41" t="str">
            <v/>
          </cell>
        </row>
        <row r="42">
          <cell r="A42" t="str">
            <v/>
          </cell>
          <cell r="B42">
            <v>0</v>
          </cell>
          <cell r="C42" t="str">
            <v/>
          </cell>
          <cell r="D42" t="str">
            <v/>
          </cell>
          <cell r="E42" t="str">
            <v/>
          </cell>
          <cell r="F42" t="str">
            <v/>
          </cell>
          <cell r="G42" t="str">
            <v/>
          </cell>
          <cell r="H42" t="str">
            <v/>
          </cell>
          <cell r="I42" t="str">
            <v/>
          </cell>
        </row>
        <row r="43">
          <cell r="A43" t="str">
            <v/>
          </cell>
          <cell r="B43">
            <v>0</v>
          </cell>
          <cell r="C43" t="str">
            <v/>
          </cell>
          <cell r="D43" t="str">
            <v/>
          </cell>
          <cell r="E43" t="str">
            <v/>
          </cell>
          <cell r="F43" t="str">
            <v/>
          </cell>
          <cell r="G43" t="str">
            <v/>
          </cell>
          <cell r="H43" t="str">
            <v/>
          </cell>
          <cell r="I43" t="str">
            <v/>
          </cell>
        </row>
        <row r="44">
          <cell r="A44" t="str">
            <v/>
          </cell>
          <cell r="B44">
            <v>0</v>
          </cell>
          <cell r="C44" t="str">
            <v/>
          </cell>
          <cell r="D44" t="str">
            <v/>
          </cell>
          <cell r="E44" t="str">
            <v/>
          </cell>
          <cell r="F44" t="str">
            <v/>
          </cell>
          <cell r="G44" t="str">
            <v/>
          </cell>
          <cell r="H44" t="str">
            <v/>
          </cell>
          <cell r="I44" t="str">
            <v/>
          </cell>
        </row>
        <row r="45">
          <cell r="A45" t="str">
            <v/>
          </cell>
          <cell r="B45">
            <v>0</v>
          </cell>
          <cell r="C45" t="str">
            <v/>
          </cell>
          <cell r="D45" t="str">
            <v/>
          </cell>
          <cell r="E45" t="str">
            <v/>
          </cell>
          <cell r="F45" t="str">
            <v/>
          </cell>
          <cell r="G45" t="str">
            <v/>
          </cell>
          <cell r="H45" t="str">
            <v/>
          </cell>
          <cell r="I45" t="str">
            <v/>
          </cell>
        </row>
        <row r="46">
          <cell r="A46" t="str">
            <v/>
          </cell>
          <cell r="B46">
            <v>0</v>
          </cell>
          <cell r="C46" t="str">
            <v/>
          </cell>
          <cell r="D46" t="str">
            <v/>
          </cell>
          <cell r="E46" t="str">
            <v/>
          </cell>
          <cell r="F46" t="str">
            <v/>
          </cell>
          <cell r="G46" t="str">
            <v/>
          </cell>
          <cell r="H46" t="str">
            <v/>
          </cell>
          <cell r="I46" t="str">
            <v/>
          </cell>
        </row>
        <row r="47">
          <cell r="A47" t="str">
            <v/>
          </cell>
          <cell r="B47">
            <v>0</v>
          </cell>
          <cell r="C47" t="str">
            <v/>
          </cell>
          <cell r="D47" t="str">
            <v/>
          </cell>
          <cell r="E47" t="str">
            <v/>
          </cell>
          <cell r="F47" t="str">
            <v/>
          </cell>
          <cell r="G47" t="str">
            <v/>
          </cell>
          <cell r="H47" t="str">
            <v/>
          </cell>
          <cell r="I47" t="str">
            <v/>
          </cell>
        </row>
        <row r="48">
          <cell r="A48" t="str">
            <v/>
          </cell>
          <cell r="B48">
            <v>0</v>
          </cell>
          <cell r="C48" t="str">
            <v/>
          </cell>
          <cell r="D48" t="str">
            <v/>
          </cell>
          <cell r="E48" t="str">
            <v/>
          </cell>
          <cell r="F48" t="str">
            <v/>
          </cell>
          <cell r="G48" t="str">
            <v/>
          </cell>
          <cell r="H48" t="str">
            <v/>
          </cell>
          <cell r="I48" t="str">
            <v/>
          </cell>
        </row>
        <row r="49">
          <cell r="A49" t="str">
            <v/>
          </cell>
          <cell r="B49">
            <v>0</v>
          </cell>
          <cell r="C49" t="str">
            <v/>
          </cell>
          <cell r="D49" t="str">
            <v/>
          </cell>
          <cell r="E49" t="str">
            <v/>
          </cell>
          <cell r="F49" t="str">
            <v/>
          </cell>
          <cell r="G49" t="str">
            <v/>
          </cell>
          <cell r="H49" t="str">
            <v/>
          </cell>
          <cell r="I49" t="str">
            <v/>
          </cell>
        </row>
        <row r="50">
          <cell r="A50" t="str">
            <v/>
          </cell>
          <cell r="B50">
            <v>0</v>
          </cell>
          <cell r="C50" t="str">
            <v/>
          </cell>
          <cell r="D50" t="str">
            <v/>
          </cell>
          <cell r="E50" t="str">
            <v/>
          </cell>
          <cell r="F50" t="str">
            <v/>
          </cell>
          <cell r="G50" t="str">
            <v/>
          </cell>
          <cell r="H50" t="str">
            <v/>
          </cell>
          <cell r="I50" t="str">
            <v/>
          </cell>
        </row>
        <row r="51">
          <cell r="A51" t="str">
            <v/>
          </cell>
          <cell r="B51">
            <v>0</v>
          </cell>
          <cell r="C51" t="str">
            <v/>
          </cell>
          <cell r="D51" t="str">
            <v/>
          </cell>
          <cell r="E51" t="str">
            <v/>
          </cell>
          <cell r="F51" t="str">
            <v/>
          </cell>
          <cell r="G51" t="str">
            <v/>
          </cell>
          <cell r="H51" t="str">
            <v/>
          </cell>
          <cell r="I51" t="str">
            <v/>
          </cell>
        </row>
        <row r="52">
          <cell r="A52" t="str">
            <v/>
          </cell>
          <cell r="B52">
            <v>0</v>
          </cell>
          <cell r="C52" t="str">
            <v/>
          </cell>
          <cell r="D52" t="str">
            <v/>
          </cell>
          <cell r="E52" t="str">
            <v/>
          </cell>
          <cell r="F52" t="str">
            <v/>
          </cell>
          <cell r="G52" t="str">
            <v/>
          </cell>
          <cell r="H52" t="str">
            <v/>
          </cell>
          <cell r="I52" t="str">
            <v/>
          </cell>
        </row>
        <row r="53">
          <cell r="A53" t="str">
            <v/>
          </cell>
          <cell r="B53">
            <v>0</v>
          </cell>
          <cell r="C53" t="str">
            <v/>
          </cell>
          <cell r="D53" t="str">
            <v/>
          </cell>
          <cell r="E53" t="str">
            <v/>
          </cell>
          <cell r="F53" t="str">
            <v/>
          </cell>
          <cell r="G53" t="str">
            <v/>
          </cell>
          <cell r="H53" t="str">
            <v/>
          </cell>
          <cell r="I53" t="str">
            <v/>
          </cell>
        </row>
        <row r="54">
          <cell r="A54" t="str">
            <v/>
          </cell>
          <cell r="B54">
            <v>0</v>
          </cell>
          <cell r="C54" t="str">
            <v/>
          </cell>
          <cell r="D54" t="str">
            <v/>
          </cell>
          <cell r="E54" t="str">
            <v/>
          </cell>
          <cell r="F54" t="str">
            <v/>
          </cell>
          <cell r="G54" t="str">
            <v/>
          </cell>
          <cell r="H54" t="str">
            <v/>
          </cell>
          <cell r="I54" t="str">
            <v/>
          </cell>
        </row>
        <row r="55">
          <cell r="A55" t="str">
            <v/>
          </cell>
          <cell r="B55">
            <v>0</v>
          </cell>
          <cell r="C55" t="str">
            <v/>
          </cell>
          <cell r="D55" t="str">
            <v/>
          </cell>
          <cell r="E55" t="str">
            <v/>
          </cell>
          <cell r="F55" t="str">
            <v/>
          </cell>
          <cell r="G55" t="str">
            <v/>
          </cell>
          <cell r="H55" t="str">
            <v/>
          </cell>
          <cell r="I55" t="str">
            <v/>
          </cell>
        </row>
        <row r="56">
          <cell r="A56" t="str">
            <v/>
          </cell>
          <cell r="B56">
            <v>0</v>
          </cell>
          <cell r="C56" t="str">
            <v/>
          </cell>
          <cell r="D56" t="str">
            <v/>
          </cell>
          <cell r="E56" t="str">
            <v/>
          </cell>
          <cell r="F56" t="str">
            <v/>
          </cell>
          <cell r="G56" t="str">
            <v/>
          </cell>
          <cell r="H56" t="str">
            <v/>
          </cell>
          <cell r="I56" t="str">
            <v/>
          </cell>
        </row>
        <row r="57">
          <cell r="A57" t="str">
            <v/>
          </cell>
          <cell r="B57">
            <v>0</v>
          </cell>
          <cell r="C57" t="str">
            <v/>
          </cell>
          <cell r="D57" t="str">
            <v/>
          </cell>
          <cell r="E57" t="str">
            <v/>
          </cell>
          <cell r="F57" t="str">
            <v/>
          </cell>
          <cell r="G57" t="str">
            <v/>
          </cell>
          <cell r="H57" t="str">
            <v/>
          </cell>
          <cell r="I57" t="str">
            <v/>
          </cell>
        </row>
        <row r="58">
          <cell r="A58" t="str">
            <v/>
          </cell>
          <cell r="B58">
            <v>0</v>
          </cell>
          <cell r="C58" t="str">
            <v/>
          </cell>
          <cell r="D58" t="str">
            <v/>
          </cell>
          <cell r="E58" t="str">
            <v/>
          </cell>
          <cell r="F58" t="str">
            <v/>
          </cell>
          <cell r="G58" t="str">
            <v/>
          </cell>
          <cell r="H58" t="str">
            <v/>
          </cell>
          <cell r="I58" t="str">
            <v/>
          </cell>
        </row>
        <row r="59">
          <cell r="A59" t="str">
            <v/>
          </cell>
          <cell r="B59">
            <v>0</v>
          </cell>
          <cell r="C59" t="str">
            <v/>
          </cell>
          <cell r="D59" t="str">
            <v/>
          </cell>
          <cell r="E59" t="str">
            <v/>
          </cell>
          <cell r="F59" t="str">
            <v/>
          </cell>
          <cell r="G59" t="str">
            <v/>
          </cell>
          <cell r="H59" t="str">
            <v/>
          </cell>
          <cell r="I59" t="str">
            <v/>
          </cell>
        </row>
        <row r="60">
          <cell r="A60" t="str">
            <v/>
          </cell>
          <cell r="B60">
            <v>0</v>
          </cell>
          <cell r="C60" t="str">
            <v/>
          </cell>
          <cell r="D60" t="str">
            <v/>
          </cell>
          <cell r="E60" t="str">
            <v/>
          </cell>
          <cell r="F60" t="str">
            <v/>
          </cell>
          <cell r="G60" t="str">
            <v/>
          </cell>
          <cell r="H60" t="str">
            <v/>
          </cell>
          <cell r="I60" t="str">
            <v/>
          </cell>
        </row>
        <row r="61">
          <cell r="A61" t="str">
            <v/>
          </cell>
          <cell r="B61">
            <v>0</v>
          </cell>
          <cell r="C61" t="str">
            <v/>
          </cell>
          <cell r="D61" t="str">
            <v/>
          </cell>
          <cell r="E61" t="str">
            <v/>
          </cell>
          <cell r="F61" t="str">
            <v/>
          </cell>
          <cell r="G61" t="str">
            <v/>
          </cell>
          <cell r="H61" t="str">
            <v/>
          </cell>
          <cell r="I61" t="str">
            <v/>
          </cell>
        </row>
        <row r="62">
          <cell r="A62" t="str">
            <v/>
          </cell>
          <cell r="B62">
            <v>0</v>
          </cell>
          <cell r="C62" t="str">
            <v/>
          </cell>
          <cell r="D62" t="str">
            <v/>
          </cell>
          <cell r="E62" t="str">
            <v/>
          </cell>
          <cell r="F62" t="str">
            <v/>
          </cell>
          <cell r="G62" t="str">
            <v/>
          </cell>
          <cell r="H62" t="str">
            <v/>
          </cell>
          <cell r="I62" t="str">
            <v/>
          </cell>
        </row>
        <row r="63">
          <cell r="A63" t="str">
            <v/>
          </cell>
          <cell r="B63">
            <v>0</v>
          </cell>
          <cell r="C63" t="str">
            <v/>
          </cell>
          <cell r="D63" t="str">
            <v/>
          </cell>
          <cell r="E63" t="str">
            <v/>
          </cell>
          <cell r="F63" t="str">
            <v/>
          </cell>
          <cell r="G63" t="str">
            <v/>
          </cell>
          <cell r="H63" t="str">
            <v/>
          </cell>
          <cell r="I63" t="str">
            <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5316-5A83-4E6D-BBC0-76ABF06C02F4}">
  <sheetPr>
    <pageSetUpPr fitToPage="1"/>
  </sheetPr>
  <dimension ref="B1:R70"/>
  <sheetViews>
    <sheetView tabSelected="1" view="pageBreakPreview" topLeftCell="C1" zoomScale="70" zoomScaleNormal="70" zoomScaleSheetLayoutView="70" workbookViewId="0">
      <selection activeCell="H29" sqref="H29"/>
    </sheetView>
  </sheetViews>
  <sheetFormatPr baseColWidth="10" defaultRowHeight="13.5" x14ac:dyDescent="0.45"/>
  <cols>
    <col min="1" max="1" width="10.86328125" style="1"/>
    <col min="2" max="2" width="13.53125" style="1" customWidth="1"/>
    <col min="3" max="3" width="19.796875" style="1" customWidth="1"/>
    <col min="4" max="4" width="41" style="1" customWidth="1"/>
    <col min="5" max="5" width="16.19921875" style="2" customWidth="1"/>
    <col min="6" max="6" width="18.19921875" style="2" customWidth="1"/>
    <col min="7" max="7" width="18.19921875" style="1" customWidth="1"/>
    <col min="8" max="8" width="15.19921875" style="1" customWidth="1"/>
    <col min="9" max="9" width="15.796875" style="1" customWidth="1"/>
    <col min="10" max="10" width="22.19921875" style="1" customWidth="1"/>
    <col min="11" max="11" width="17.46484375" style="1" customWidth="1"/>
    <col min="12" max="12" width="18.796875" style="1" customWidth="1"/>
    <col min="13" max="15" width="21.796875" style="1" customWidth="1"/>
    <col min="16" max="256" width="10.86328125" style="1"/>
    <col min="257" max="257" width="31.796875" style="1" customWidth="1"/>
    <col min="258" max="258" width="33.796875" style="1" customWidth="1"/>
    <col min="259" max="259" width="44.19921875" style="1" customWidth="1"/>
    <col min="260" max="260" width="30" style="1" customWidth="1"/>
    <col min="261" max="261" width="19.46484375" style="1" customWidth="1"/>
    <col min="262" max="262" width="18.19921875" style="1" customWidth="1"/>
    <col min="263" max="263" width="19.19921875" style="1" customWidth="1"/>
    <col min="264" max="264" width="20.46484375" style="1" customWidth="1"/>
    <col min="265" max="265" width="19.53125" style="1" customWidth="1"/>
    <col min="266" max="266" width="17.796875" style="1" customWidth="1"/>
    <col min="267" max="512" width="10.86328125" style="1"/>
    <col min="513" max="513" width="31.796875" style="1" customWidth="1"/>
    <col min="514" max="514" width="33.796875" style="1" customWidth="1"/>
    <col min="515" max="515" width="44.19921875" style="1" customWidth="1"/>
    <col min="516" max="516" width="30" style="1" customWidth="1"/>
    <col min="517" max="517" width="19.46484375" style="1" customWidth="1"/>
    <col min="518" max="518" width="18.19921875" style="1" customWidth="1"/>
    <col min="519" max="519" width="19.19921875" style="1" customWidth="1"/>
    <col min="520" max="520" width="20.46484375" style="1" customWidth="1"/>
    <col min="521" max="521" width="19.53125" style="1" customWidth="1"/>
    <col min="522" max="522" width="17.796875" style="1" customWidth="1"/>
    <col min="523" max="768" width="10.86328125" style="1"/>
    <col min="769" max="769" width="31.796875" style="1" customWidth="1"/>
    <col min="770" max="770" width="33.796875" style="1" customWidth="1"/>
    <col min="771" max="771" width="44.19921875" style="1" customWidth="1"/>
    <col min="772" max="772" width="30" style="1" customWidth="1"/>
    <col min="773" max="773" width="19.46484375" style="1" customWidth="1"/>
    <col min="774" max="774" width="18.19921875" style="1" customWidth="1"/>
    <col min="775" max="775" width="19.19921875" style="1" customWidth="1"/>
    <col min="776" max="776" width="20.46484375" style="1" customWidth="1"/>
    <col min="777" max="777" width="19.53125" style="1" customWidth="1"/>
    <col min="778" max="778" width="17.796875" style="1" customWidth="1"/>
    <col min="779" max="1024" width="10.86328125" style="1"/>
    <col min="1025" max="1025" width="31.796875" style="1" customWidth="1"/>
    <col min="1026" max="1026" width="33.796875" style="1" customWidth="1"/>
    <col min="1027" max="1027" width="44.19921875" style="1" customWidth="1"/>
    <col min="1028" max="1028" width="30" style="1" customWidth="1"/>
    <col min="1029" max="1029" width="19.46484375" style="1" customWidth="1"/>
    <col min="1030" max="1030" width="18.19921875" style="1" customWidth="1"/>
    <col min="1031" max="1031" width="19.19921875" style="1" customWidth="1"/>
    <col min="1032" max="1032" width="20.46484375" style="1" customWidth="1"/>
    <col min="1033" max="1033" width="19.53125" style="1" customWidth="1"/>
    <col min="1034" max="1034" width="17.796875" style="1" customWidth="1"/>
    <col min="1035" max="1280" width="10.86328125" style="1"/>
    <col min="1281" max="1281" width="31.796875" style="1" customWidth="1"/>
    <col min="1282" max="1282" width="33.796875" style="1" customWidth="1"/>
    <col min="1283" max="1283" width="44.19921875" style="1" customWidth="1"/>
    <col min="1284" max="1284" width="30" style="1" customWidth="1"/>
    <col min="1285" max="1285" width="19.46484375" style="1" customWidth="1"/>
    <col min="1286" max="1286" width="18.19921875" style="1" customWidth="1"/>
    <col min="1287" max="1287" width="19.19921875" style="1" customWidth="1"/>
    <col min="1288" max="1288" width="20.46484375" style="1" customWidth="1"/>
    <col min="1289" max="1289" width="19.53125" style="1" customWidth="1"/>
    <col min="1290" max="1290" width="17.796875" style="1" customWidth="1"/>
    <col min="1291" max="1536" width="10.86328125" style="1"/>
    <col min="1537" max="1537" width="31.796875" style="1" customWidth="1"/>
    <col min="1538" max="1538" width="33.796875" style="1" customWidth="1"/>
    <col min="1539" max="1539" width="44.19921875" style="1" customWidth="1"/>
    <col min="1540" max="1540" width="30" style="1" customWidth="1"/>
    <col min="1541" max="1541" width="19.46484375" style="1" customWidth="1"/>
    <col min="1542" max="1542" width="18.19921875" style="1" customWidth="1"/>
    <col min="1543" max="1543" width="19.19921875" style="1" customWidth="1"/>
    <col min="1544" max="1544" width="20.46484375" style="1" customWidth="1"/>
    <col min="1545" max="1545" width="19.53125" style="1" customWidth="1"/>
    <col min="1546" max="1546" width="17.796875" style="1" customWidth="1"/>
    <col min="1547" max="1792" width="10.86328125" style="1"/>
    <col min="1793" max="1793" width="31.796875" style="1" customWidth="1"/>
    <col min="1794" max="1794" width="33.796875" style="1" customWidth="1"/>
    <col min="1795" max="1795" width="44.19921875" style="1" customWidth="1"/>
    <col min="1796" max="1796" width="30" style="1" customWidth="1"/>
    <col min="1797" max="1797" width="19.46484375" style="1" customWidth="1"/>
    <col min="1798" max="1798" width="18.19921875" style="1" customWidth="1"/>
    <col min="1799" max="1799" width="19.19921875" style="1" customWidth="1"/>
    <col min="1800" max="1800" width="20.46484375" style="1" customWidth="1"/>
    <col min="1801" max="1801" width="19.53125" style="1" customWidth="1"/>
    <col min="1802" max="1802" width="17.796875" style="1" customWidth="1"/>
    <col min="1803" max="2048" width="10.86328125" style="1"/>
    <col min="2049" max="2049" width="31.796875" style="1" customWidth="1"/>
    <col min="2050" max="2050" width="33.796875" style="1" customWidth="1"/>
    <col min="2051" max="2051" width="44.19921875" style="1" customWidth="1"/>
    <col min="2052" max="2052" width="30" style="1" customWidth="1"/>
    <col min="2053" max="2053" width="19.46484375" style="1" customWidth="1"/>
    <col min="2054" max="2054" width="18.19921875" style="1" customWidth="1"/>
    <col min="2055" max="2055" width="19.19921875" style="1" customWidth="1"/>
    <col min="2056" max="2056" width="20.46484375" style="1" customWidth="1"/>
    <col min="2057" max="2057" width="19.53125" style="1" customWidth="1"/>
    <col min="2058" max="2058" width="17.796875" style="1" customWidth="1"/>
    <col min="2059" max="2304" width="10.86328125" style="1"/>
    <col min="2305" max="2305" width="31.796875" style="1" customWidth="1"/>
    <col min="2306" max="2306" width="33.796875" style="1" customWidth="1"/>
    <col min="2307" max="2307" width="44.19921875" style="1" customWidth="1"/>
    <col min="2308" max="2308" width="30" style="1" customWidth="1"/>
    <col min="2309" max="2309" width="19.46484375" style="1" customWidth="1"/>
    <col min="2310" max="2310" width="18.19921875" style="1" customWidth="1"/>
    <col min="2311" max="2311" width="19.19921875" style="1" customWidth="1"/>
    <col min="2312" max="2312" width="20.46484375" style="1" customWidth="1"/>
    <col min="2313" max="2313" width="19.53125" style="1" customWidth="1"/>
    <col min="2314" max="2314" width="17.796875" style="1" customWidth="1"/>
    <col min="2315" max="2560" width="10.86328125" style="1"/>
    <col min="2561" max="2561" width="31.796875" style="1" customWidth="1"/>
    <col min="2562" max="2562" width="33.796875" style="1" customWidth="1"/>
    <col min="2563" max="2563" width="44.19921875" style="1" customWidth="1"/>
    <col min="2564" max="2564" width="30" style="1" customWidth="1"/>
    <col min="2565" max="2565" width="19.46484375" style="1" customWidth="1"/>
    <col min="2566" max="2566" width="18.19921875" style="1" customWidth="1"/>
    <col min="2567" max="2567" width="19.19921875" style="1" customWidth="1"/>
    <col min="2568" max="2568" width="20.46484375" style="1" customWidth="1"/>
    <col min="2569" max="2569" width="19.53125" style="1" customWidth="1"/>
    <col min="2570" max="2570" width="17.796875" style="1" customWidth="1"/>
    <col min="2571" max="2816" width="10.86328125" style="1"/>
    <col min="2817" max="2817" width="31.796875" style="1" customWidth="1"/>
    <col min="2818" max="2818" width="33.796875" style="1" customWidth="1"/>
    <col min="2819" max="2819" width="44.19921875" style="1" customWidth="1"/>
    <col min="2820" max="2820" width="30" style="1" customWidth="1"/>
    <col min="2821" max="2821" width="19.46484375" style="1" customWidth="1"/>
    <col min="2822" max="2822" width="18.19921875" style="1" customWidth="1"/>
    <col min="2823" max="2823" width="19.19921875" style="1" customWidth="1"/>
    <col min="2824" max="2824" width="20.46484375" style="1" customWidth="1"/>
    <col min="2825" max="2825" width="19.53125" style="1" customWidth="1"/>
    <col min="2826" max="2826" width="17.796875" style="1" customWidth="1"/>
    <col min="2827" max="3072" width="10.86328125" style="1"/>
    <col min="3073" max="3073" width="31.796875" style="1" customWidth="1"/>
    <col min="3074" max="3074" width="33.796875" style="1" customWidth="1"/>
    <col min="3075" max="3075" width="44.19921875" style="1" customWidth="1"/>
    <col min="3076" max="3076" width="30" style="1" customWidth="1"/>
    <col min="3077" max="3077" width="19.46484375" style="1" customWidth="1"/>
    <col min="3078" max="3078" width="18.19921875" style="1" customWidth="1"/>
    <col min="3079" max="3079" width="19.19921875" style="1" customWidth="1"/>
    <col min="3080" max="3080" width="20.46484375" style="1" customWidth="1"/>
    <col min="3081" max="3081" width="19.53125" style="1" customWidth="1"/>
    <col min="3082" max="3082" width="17.796875" style="1" customWidth="1"/>
    <col min="3083" max="3328" width="10.86328125" style="1"/>
    <col min="3329" max="3329" width="31.796875" style="1" customWidth="1"/>
    <col min="3330" max="3330" width="33.796875" style="1" customWidth="1"/>
    <col min="3331" max="3331" width="44.19921875" style="1" customWidth="1"/>
    <col min="3332" max="3332" width="30" style="1" customWidth="1"/>
    <col min="3333" max="3333" width="19.46484375" style="1" customWidth="1"/>
    <col min="3334" max="3334" width="18.19921875" style="1" customWidth="1"/>
    <col min="3335" max="3335" width="19.19921875" style="1" customWidth="1"/>
    <col min="3336" max="3336" width="20.46484375" style="1" customWidth="1"/>
    <col min="3337" max="3337" width="19.53125" style="1" customWidth="1"/>
    <col min="3338" max="3338" width="17.796875" style="1" customWidth="1"/>
    <col min="3339" max="3584" width="10.86328125" style="1"/>
    <col min="3585" max="3585" width="31.796875" style="1" customWidth="1"/>
    <col min="3586" max="3586" width="33.796875" style="1" customWidth="1"/>
    <col min="3587" max="3587" width="44.19921875" style="1" customWidth="1"/>
    <col min="3588" max="3588" width="30" style="1" customWidth="1"/>
    <col min="3589" max="3589" width="19.46484375" style="1" customWidth="1"/>
    <col min="3590" max="3590" width="18.19921875" style="1" customWidth="1"/>
    <col min="3591" max="3591" width="19.19921875" style="1" customWidth="1"/>
    <col min="3592" max="3592" width="20.46484375" style="1" customWidth="1"/>
    <col min="3593" max="3593" width="19.53125" style="1" customWidth="1"/>
    <col min="3594" max="3594" width="17.796875" style="1" customWidth="1"/>
    <col min="3595" max="3840" width="10.86328125" style="1"/>
    <col min="3841" max="3841" width="31.796875" style="1" customWidth="1"/>
    <col min="3842" max="3842" width="33.796875" style="1" customWidth="1"/>
    <col min="3843" max="3843" width="44.19921875" style="1" customWidth="1"/>
    <col min="3844" max="3844" width="30" style="1" customWidth="1"/>
    <col min="3845" max="3845" width="19.46484375" style="1" customWidth="1"/>
    <col min="3846" max="3846" width="18.19921875" style="1" customWidth="1"/>
    <col min="3847" max="3847" width="19.19921875" style="1" customWidth="1"/>
    <col min="3848" max="3848" width="20.46484375" style="1" customWidth="1"/>
    <col min="3849" max="3849" width="19.53125" style="1" customWidth="1"/>
    <col min="3850" max="3850" width="17.796875" style="1" customWidth="1"/>
    <col min="3851" max="4096" width="10.86328125" style="1"/>
    <col min="4097" max="4097" width="31.796875" style="1" customWidth="1"/>
    <col min="4098" max="4098" width="33.796875" style="1" customWidth="1"/>
    <col min="4099" max="4099" width="44.19921875" style="1" customWidth="1"/>
    <col min="4100" max="4100" width="30" style="1" customWidth="1"/>
    <col min="4101" max="4101" width="19.46484375" style="1" customWidth="1"/>
    <col min="4102" max="4102" width="18.19921875" style="1" customWidth="1"/>
    <col min="4103" max="4103" width="19.19921875" style="1" customWidth="1"/>
    <col min="4104" max="4104" width="20.46484375" style="1" customWidth="1"/>
    <col min="4105" max="4105" width="19.53125" style="1" customWidth="1"/>
    <col min="4106" max="4106" width="17.796875" style="1" customWidth="1"/>
    <col min="4107" max="4352" width="10.86328125" style="1"/>
    <col min="4353" max="4353" width="31.796875" style="1" customWidth="1"/>
    <col min="4354" max="4354" width="33.796875" style="1" customWidth="1"/>
    <col min="4355" max="4355" width="44.19921875" style="1" customWidth="1"/>
    <col min="4356" max="4356" width="30" style="1" customWidth="1"/>
    <col min="4357" max="4357" width="19.46484375" style="1" customWidth="1"/>
    <col min="4358" max="4358" width="18.19921875" style="1" customWidth="1"/>
    <col min="4359" max="4359" width="19.19921875" style="1" customWidth="1"/>
    <col min="4360" max="4360" width="20.46484375" style="1" customWidth="1"/>
    <col min="4361" max="4361" width="19.53125" style="1" customWidth="1"/>
    <col min="4362" max="4362" width="17.796875" style="1" customWidth="1"/>
    <col min="4363" max="4608" width="10.86328125" style="1"/>
    <col min="4609" max="4609" width="31.796875" style="1" customWidth="1"/>
    <col min="4610" max="4610" width="33.796875" style="1" customWidth="1"/>
    <col min="4611" max="4611" width="44.19921875" style="1" customWidth="1"/>
    <col min="4612" max="4612" width="30" style="1" customWidth="1"/>
    <col min="4613" max="4613" width="19.46484375" style="1" customWidth="1"/>
    <col min="4614" max="4614" width="18.19921875" style="1" customWidth="1"/>
    <col min="4615" max="4615" width="19.19921875" style="1" customWidth="1"/>
    <col min="4616" max="4616" width="20.46484375" style="1" customWidth="1"/>
    <col min="4617" max="4617" width="19.53125" style="1" customWidth="1"/>
    <col min="4618" max="4618" width="17.796875" style="1" customWidth="1"/>
    <col min="4619" max="4864" width="10.86328125" style="1"/>
    <col min="4865" max="4865" width="31.796875" style="1" customWidth="1"/>
    <col min="4866" max="4866" width="33.796875" style="1" customWidth="1"/>
    <col min="4867" max="4867" width="44.19921875" style="1" customWidth="1"/>
    <col min="4868" max="4868" width="30" style="1" customWidth="1"/>
    <col min="4869" max="4869" width="19.46484375" style="1" customWidth="1"/>
    <col min="4870" max="4870" width="18.19921875" style="1" customWidth="1"/>
    <col min="4871" max="4871" width="19.19921875" style="1" customWidth="1"/>
    <col min="4872" max="4872" width="20.46484375" style="1" customWidth="1"/>
    <col min="4873" max="4873" width="19.53125" style="1" customWidth="1"/>
    <col min="4874" max="4874" width="17.796875" style="1" customWidth="1"/>
    <col min="4875" max="5120" width="10.86328125" style="1"/>
    <col min="5121" max="5121" width="31.796875" style="1" customWidth="1"/>
    <col min="5122" max="5122" width="33.796875" style="1" customWidth="1"/>
    <col min="5123" max="5123" width="44.19921875" style="1" customWidth="1"/>
    <col min="5124" max="5124" width="30" style="1" customWidth="1"/>
    <col min="5125" max="5125" width="19.46484375" style="1" customWidth="1"/>
    <col min="5126" max="5126" width="18.19921875" style="1" customWidth="1"/>
    <col min="5127" max="5127" width="19.19921875" style="1" customWidth="1"/>
    <col min="5128" max="5128" width="20.46484375" style="1" customWidth="1"/>
    <col min="5129" max="5129" width="19.53125" style="1" customWidth="1"/>
    <col min="5130" max="5130" width="17.796875" style="1" customWidth="1"/>
    <col min="5131" max="5376" width="10.86328125" style="1"/>
    <col min="5377" max="5377" width="31.796875" style="1" customWidth="1"/>
    <col min="5378" max="5378" width="33.796875" style="1" customWidth="1"/>
    <col min="5379" max="5379" width="44.19921875" style="1" customWidth="1"/>
    <col min="5380" max="5380" width="30" style="1" customWidth="1"/>
    <col min="5381" max="5381" width="19.46484375" style="1" customWidth="1"/>
    <col min="5382" max="5382" width="18.19921875" style="1" customWidth="1"/>
    <col min="5383" max="5383" width="19.19921875" style="1" customWidth="1"/>
    <col min="5384" max="5384" width="20.46484375" style="1" customWidth="1"/>
    <col min="5385" max="5385" width="19.53125" style="1" customWidth="1"/>
    <col min="5386" max="5386" width="17.796875" style="1" customWidth="1"/>
    <col min="5387" max="5632" width="10.86328125" style="1"/>
    <col min="5633" max="5633" width="31.796875" style="1" customWidth="1"/>
    <col min="5634" max="5634" width="33.796875" style="1" customWidth="1"/>
    <col min="5635" max="5635" width="44.19921875" style="1" customWidth="1"/>
    <col min="5636" max="5636" width="30" style="1" customWidth="1"/>
    <col min="5637" max="5637" width="19.46484375" style="1" customWidth="1"/>
    <col min="5638" max="5638" width="18.19921875" style="1" customWidth="1"/>
    <col min="5639" max="5639" width="19.19921875" style="1" customWidth="1"/>
    <col min="5640" max="5640" width="20.46484375" style="1" customWidth="1"/>
    <col min="5641" max="5641" width="19.53125" style="1" customWidth="1"/>
    <col min="5642" max="5642" width="17.796875" style="1" customWidth="1"/>
    <col min="5643" max="5888" width="10.86328125" style="1"/>
    <col min="5889" max="5889" width="31.796875" style="1" customWidth="1"/>
    <col min="5890" max="5890" width="33.796875" style="1" customWidth="1"/>
    <col min="5891" max="5891" width="44.19921875" style="1" customWidth="1"/>
    <col min="5892" max="5892" width="30" style="1" customWidth="1"/>
    <col min="5893" max="5893" width="19.46484375" style="1" customWidth="1"/>
    <col min="5894" max="5894" width="18.19921875" style="1" customWidth="1"/>
    <col min="5895" max="5895" width="19.19921875" style="1" customWidth="1"/>
    <col min="5896" max="5896" width="20.46484375" style="1" customWidth="1"/>
    <col min="5897" max="5897" width="19.53125" style="1" customWidth="1"/>
    <col min="5898" max="5898" width="17.796875" style="1" customWidth="1"/>
    <col min="5899" max="6144" width="10.86328125" style="1"/>
    <col min="6145" max="6145" width="31.796875" style="1" customWidth="1"/>
    <col min="6146" max="6146" width="33.796875" style="1" customWidth="1"/>
    <col min="6147" max="6147" width="44.19921875" style="1" customWidth="1"/>
    <col min="6148" max="6148" width="30" style="1" customWidth="1"/>
    <col min="6149" max="6149" width="19.46484375" style="1" customWidth="1"/>
    <col min="6150" max="6150" width="18.19921875" style="1" customWidth="1"/>
    <col min="6151" max="6151" width="19.19921875" style="1" customWidth="1"/>
    <col min="6152" max="6152" width="20.46484375" style="1" customWidth="1"/>
    <col min="6153" max="6153" width="19.53125" style="1" customWidth="1"/>
    <col min="6154" max="6154" width="17.796875" style="1" customWidth="1"/>
    <col min="6155" max="6400" width="10.86328125" style="1"/>
    <col min="6401" max="6401" width="31.796875" style="1" customWidth="1"/>
    <col min="6402" max="6402" width="33.796875" style="1" customWidth="1"/>
    <col min="6403" max="6403" width="44.19921875" style="1" customWidth="1"/>
    <col min="6404" max="6404" width="30" style="1" customWidth="1"/>
    <col min="6405" max="6405" width="19.46484375" style="1" customWidth="1"/>
    <col min="6406" max="6406" width="18.19921875" style="1" customWidth="1"/>
    <col min="6407" max="6407" width="19.19921875" style="1" customWidth="1"/>
    <col min="6408" max="6408" width="20.46484375" style="1" customWidth="1"/>
    <col min="6409" max="6409" width="19.53125" style="1" customWidth="1"/>
    <col min="6410" max="6410" width="17.796875" style="1" customWidth="1"/>
    <col min="6411" max="6656" width="10.86328125" style="1"/>
    <col min="6657" max="6657" width="31.796875" style="1" customWidth="1"/>
    <col min="6658" max="6658" width="33.796875" style="1" customWidth="1"/>
    <col min="6659" max="6659" width="44.19921875" style="1" customWidth="1"/>
    <col min="6660" max="6660" width="30" style="1" customWidth="1"/>
    <col min="6661" max="6661" width="19.46484375" style="1" customWidth="1"/>
    <col min="6662" max="6662" width="18.19921875" style="1" customWidth="1"/>
    <col min="6663" max="6663" width="19.19921875" style="1" customWidth="1"/>
    <col min="6664" max="6664" width="20.46484375" style="1" customWidth="1"/>
    <col min="6665" max="6665" width="19.53125" style="1" customWidth="1"/>
    <col min="6666" max="6666" width="17.796875" style="1" customWidth="1"/>
    <col min="6667" max="6912" width="10.86328125" style="1"/>
    <col min="6913" max="6913" width="31.796875" style="1" customWidth="1"/>
    <col min="6914" max="6914" width="33.796875" style="1" customWidth="1"/>
    <col min="6915" max="6915" width="44.19921875" style="1" customWidth="1"/>
    <col min="6916" max="6916" width="30" style="1" customWidth="1"/>
    <col min="6917" max="6917" width="19.46484375" style="1" customWidth="1"/>
    <col min="6918" max="6918" width="18.19921875" style="1" customWidth="1"/>
    <col min="6919" max="6919" width="19.19921875" style="1" customWidth="1"/>
    <col min="6920" max="6920" width="20.46484375" style="1" customWidth="1"/>
    <col min="6921" max="6921" width="19.53125" style="1" customWidth="1"/>
    <col min="6922" max="6922" width="17.796875" style="1" customWidth="1"/>
    <col min="6923" max="7168" width="10.86328125" style="1"/>
    <col min="7169" max="7169" width="31.796875" style="1" customWidth="1"/>
    <col min="7170" max="7170" width="33.796875" style="1" customWidth="1"/>
    <col min="7171" max="7171" width="44.19921875" style="1" customWidth="1"/>
    <col min="7172" max="7172" width="30" style="1" customWidth="1"/>
    <col min="7173" max="7173" width="19.46484375" style="1" customWidth="1"/>
    <col min="7174" max="7174" width="18.19921875" style="1" customWidth="1"/>
    <col min="7175" max="7175" width="19.19921875" style="1" customWidth="1"/>
    <col min="7176" max="7176" width="20.46484375" style="1" customWidth="1"/>
    <col min="7177" max="7177" width="19.53125" style="1" customWidth="1"/>
    <col min="7178" max="7178" width="17.796875" style="1" customWidth="1"/>
    <col min="7179" max="7424" width="10.86328125" style="1"/>
    <col min="7425" max="7425" width="31.796875" style="1" customWidth="1"/>
    <col min="7426" max="7426" width="33.796875" style="1" customWidth="1"/>
    <col min="7427" max="7427" width="44.19921875" style="1" customWidth="1"/>
    <col min="7428" max="7428" width="30" style="1" customWidth="1"/>
    <col min="7429" max="7429" width="19.46484375" style="1" customWidth="1"/>
    <col min="7430" max="7430" width="18.19921875" style="1" customWidth="1"/>
    <col min="7431" max="7431" width="19.19921875" style="1" customWidth="1"/>
    <col min="7432" max="7432" width="20.46484375" style="1" customWidth="1"/>
    <col min="7433" max="7433" width="19.53125" style="1" customWidth="1"/>
    <col min="7434" max="7434" width="17.796875" style="1" customWidth="1"/>
    <col min="7435" max="7680" width="10.86328125" style="1"/>
    <col min="7681" max="7681" width="31.796875" style="1" customWidth="1"/>
    <col min="7682" max="7682" width="33.796875" style="1" customWidth="1"/>
    <col min="7683" max="7683" width="44.19921875" style="1" customWidth="1"/>
    <col min="7684" max="7684" width="30" style="1" customWidth="1"/>
    <col min="7685" max="7685" width="19.46484375" style="1" customWidth="1"/>
    <col min="7686" max="7686" width="18.19921875" style="1" customWidth="1"/>
    <col min="7687" max="7687" width="19.19921875" style="1" customWidth="1"/>
    <col min="7688" max="7688" width="20.46484375" style="1" customWidth="1"/>
    <col min="7689" max="7689" width="19.53125" style="1" customWidth="1"/>
    <col min="7690" max="7690" width="17.796875" style="1" customWidth="1"/>
    <col min="7691" max="7936" width="10.86328125" style="1"/>
    <col min="7937" max="7937" width="31.796875" style="1" customWidth="1"/>
    <col min="7938" max="7938" width="33.796875" style="1" customWidth="1"/>
    <col min="7939" max="7939" width="44.19921875" style="1" customWidth="1"/>
    <col min="7940" max="7940" width="30" style="1" customWidth="1"/>
    <col min="7941" max="7941" width="19.46484375" style="1" customWidth="1"/>
    <col min="7942" max="7942" width="18.19921875" style="1" customWidth="1"/>
    <col min="7943" max="7943" width="19.19921875" style="1" customWidth="1"/>
    <col min="7944" max="7944" width="20.46484375" style="1" customWidth="1"/>
    <col min="7945" max="7945" width="19.53125" style="1" customWidth="1"/>
    <col min="7946" max="7946" width="17.796875" style="1" customWidth="1"/>
    <col min="7947" max="8192" width="10.86328125" style="1"/>
    <col min="8193" max="8193" width="31.796875" style="1" customWidth="1"/>
    <col min="8194" max="8194" width="33.796875" style="1" customWidth="1"/>
    <col min="8195" max="8195" width="44.19921875" style="1" customWidth="1"/>
    <col min="8196" max="8196" width="30" style="1" customWidth="1"/>
    <col min="8197" max="8197" width="19.46484375" style="1" customWidth="1"/>
    <col min="8198" max="8198" width="18.19921875" style="1" customWidth="1"/>
    <col min="8199" max="8199" width="19.19921875" style="1" customWidth="1"/>
    <col min="8200" max="8200" width="20.46484375" style="1" customWidth="1"/>
    <col min="8201" max="8201" width="19.53125" style="1" customWidth="1"/>
    <col min="8202" max="8202" width="17.796875" style="1" customWidth="1"/>
    <col min="8203" max="8448" width="10.86328125" style="1"/>
    <col min="8449" max="8449" width="31.796875" style="1" customWidth="1"/>
    <col min="8450" max="8450" width="33.796875" style="1" customWidth="1"/>
    <col min="8451" max="8451" width="44.19921875" style="1" customWidth="1"/>
    <col min="8452" max="8452" width="30" style="1" customWidth="1"/>
    <col min="8453" max="8453" width="19.46484375" style="1" customWidth="1"/>
    <col min="8454" max="8454" width="18.19921875" style="1" customWidth="1"/>
    <col min="8455" max="8455" width="19.19921875" style="1" customWidth="1"/>
    <col min="8456" max="8456" width="20.46484375" style="1" customWidth="1"/>
    <col min="8457" max="8457" width="19.53125" style="1" customWidth="1"/>
    <col min="8458" max="8458" width="17.796875" style="1" customWidth="1"/>
    <col min="8459" max="8704" width="10.86328125" style="1"/>
    <col min="8705" max="8705" width="31.796875" style="1" customWidth="1"/>
    <col min="8706" max="8706" width="33.796875" style="1" customWidth="1"/>
    <col min="8707" max="8707" width="44.19921875" style="1" customWidth="1"/>
    <col min="8708" max="8708" width="30" style="1" customWidth="1"/>
    <col min="8709" max="8709" width="19.46484375" style="1" customWidth="1"/>
    <col min="8710" max="8710" width="18.19921875" style="1" customWidth="1"/>
    <col min="8711" max="8711" width="19.19921875" style="1" customWidth="1"/>
    <col min="8712" max="8712" width="20.46484375" style="1" customWidth="1"/>
    <col min="8713" max="8713" width="19.53125" style="1" customWidth="1"/>
    <col min="8714" max="8714" width="17.796875" style="1" customWidth="1"/>
    <col min="8715" max="8960" width="10.86328125" style="1"/>
    <col min="8961" max="8961" width="31.796875" style="1" customWidth="1"/>
    <col min="8962" max="8962" width="33.796875" style="1" customWidth="1"/>
    <col min="8963" max="8963" width="44.19921875" style="1" customWidth="1"/>
    <col min="8964" max="8964" width="30" style="1" customWidth="1"/>
    <col min="8965" max="8965" width="19.46484375" style="1" customWidth="1"/>
    <col min="8966" max="8966" width="18.19921875" style="1" customWidth="1"/>
    <col min="8967" max="8967" width="19.19921875" style="1" customWidth="1"/>
    <col min="8968" max="8968" width="20.46484375" style="1" customWidth="1"/>
    <col min="8969" max="8969" width="19.53125" style="1" customWidth="1"/>
    <col min="8970" max="8970" width="17.796875" style="1" customWidth="1"/>
    <col min="8971" max="9216" width="10.86328125" style="1"/>
    <col min="9217" max="9217" width="31.796875" style="1" customWidth="1"/>
    <col min="9218" max="9218" width="33.796875" style="1" customWidth="1"/>
    <col min="9219" max="9219" width="44.19921875" style="1" customWidth="1"/>
    <col min="9220" max="9220" width="30" style="1" customWidth="1"/>
    <col min="9221" max="9221" width="19.46484375" style="1" customWidth="1"/>
    <col min="9222" max="9222" width="18.19921875" style="1" customWidth="1"/>
    <col min="9223" max="9223" width="19.19921875" style="1" customWidth="1"/>
    <col min="9224" max="9224" width="20.46484375" style="1" customWidth="1"/>
    <col min="9225" max="9225" width="19.53125" style="1" customWidth="1"/>
    <col min="9226" max="9226" width="17.796875" style="1" customWidth="1"/>
    <col min="9227" max="9472" width="10.86328125" style="1"/>
    <col min="9473" max="9473" width="31.796875" style="1" customWidth="1"/>
    <col min="9474" max="9474" width="33.796875" style="1" customWidth="1"/>
    <col min="9475" max="9475" width="44.19921875" style="1" customWidth="1"/>
    <col min="9476" max="9476" width="30" style="1" customWidth="1"/>
    <col min="9477" max="9477" width="19.46484375" style="1" customWidth="1"/>
    <col min="9478" max="9478" width="18.19921875" style="1" customWidth="1"/>
    <col min="9479" max="9479" width="19.19921875" style="1" customWidth="1"/>
    <col min="9480" max="9480" width="20.46484375" style="1" customWidth="1"/>
    <col min="9481" max="9481" width="19.53125" style="1" customWidth="1"/>
    <col min="9482" max="9482" width="17.796875" style="1" customWidth="1"/>
    <col min="9483" max="9728" width="10.86328125" style="1"/>
    <col min="9729" max="9729" width="31.796875" style="1" customWidth="1"/>
    <col min="9730" max="9730" width="33.796875" style="1" customWidth="1"/>
    <col min="9731" max="9731" width="44.19921875" style="1" customWidth="1"/>
    <col min="9732" max="9732" width="30" style="1" customWidth="1"/>
    <col min="9733" max="9733" width="19.46484375" style="1" customWidth="1"/>
    <col min="9734" max="9734" width="18.19921875" style="1" customWidth="1"/>
    <col min="9735" max="9735" width="19.19921875" style="1" customWidth="1"/>
    <col min="9736" max="9736" width="20.46484375" style="1" customWidth="1"/>
    <col min="9737" max="9737" width="19.53125" style="1" customWidth="1"/>
    <col min="9738" max="9738" width="17.796875" style="1" customWidth="1"/>
    <col min="9739" max="9984" width="10.86328125" style="1"/>
    <col min="9985" max="9985" width="31.796875" style="1" customWidth="1"/>
    <col min="9986" max="9986" width="33.796875" style="1" customWidth="1"/>
    <col min="9987" max="9987" width="44.19921875" style="1" customWidth="1"/>
    <col min="9988" max="9988" width="30" style="1" customWidth="1"/>
    <col min="9989" max="9989" width="19.46484375" style="1" customWidth="1"/>
    <col min="9990" max="9990" width="18.19921875" style="1" customWidth="1"/>
    <col min="9991" max="9991" width="19.19921875" style="1" customWidth="1"/>
    <col min="9992" max="9992" width="20.46484375" style="1" customWidth="1"/>
    <col min="9993" max="9993" width="19.53125" style="1" customWidth="1"/>
    <col min="9994" max="9994" width="17.796875" style="1" customWidth="1"/>
    <col min="9995" max="10240" width="10.86328125" style="1"/>
    <col min="10241" max="10241" width="31.796875" style="1" customWidth="1"/>
    <col min="10242" max="10242" width="33.796875" style="1" customWidth="1"/>
    <col min="10243" max="10243" width="44.19921875" style="1" customWidth="1"/>
    <col min="10244" max="10244" width="30" style="1" customWidth="1"/>
    <col min="10245" max="10245" width="19.46484375" style="1" customWidth="1"/>
    <col min="10246" max="10246" width="18.19921875" style="1" customWidth="1"/>
    <col min="10247" max="10247" width="19.19921875" style="1" customWidth="1"/>
    <col min="10248" max="10248" width="20.46484375" style="1" customWidth="1"/>
    <col min="10249" max="10249" width="19.53125" style="1" customWidth="1"/>
    <col min="10250" max="10250" width="17.796875" style="1" customWidth="1"/>
    <col min="10251" max="10496" width="10.86328125" style="1"/>
    <col min="10497" max="10497" width="31.796875" style="1" customWidth="1"/>
    <col min="10498" max="10498" width="33.796875" style="1" customWidth="1"/>
    <col min="10499" max="10499" width="44.19921875" style="1" customWidth="1"/>
    <col min="10500" max="10500" width="30" style="1" customWidth="1"/>
    <col min="10501" max="10501" width="19.46484375" style="1" customWidth="1"/>
    <col min="10502" max="10502" width="18.19921875" style="1" customWidth="1"/>
    <col min="10503" max="10503" width="19.19921875" style="1" customWidth="1"/>
    <col min="10504" max="10504" width="20.46484375" style="1" customWidth="1"/>
    <col min="10505" max="10505" width="19.53125" style="1" customWidth="1"/>
    <col min="10506" max="10506" width="17.796875" style="1" customWidth="1"/>
    <col min="10507" max="10752" width="10.86328125" style="1"/>
    <col min="10753" max="10753" width="31.796875" style="1" customWidth="1"/>
    <col min="10754" max="10754" width="33.796875" style="1" customWidth="1"/>
    <col min="10755" max="10755" width="44.19921875" style="1" customWidth="1"/>
    <col min="10756" max="10756" width="30" style="1" customWidth="1"/>
    <col min="10757" max="10757" width="19.46484375" style="1" customWidth="1"/>
    <col min="10758" max="10758" width="18.19921875" style="1" customWidth="1"/>
    <col min="10759" max="10759" width="19.19921875" style="1" customWidth="1"/>
    <col min="10760" max="10760" width="20.46484375" style="1" customWidth="1"/>
    <col min="10761" max="10761" width="19.53125" style="1" customWidth="1"/>
    <col min="10762" max="10762" width="17.796875" style="1" customWidth="1"/>
    <col min="10763" max="11008" width="10.86328125" style="1"/>
    <col min="11009" max="11009" width="31.796875" style="1" customWidth="1"/>
    <col min="11010" max="11010" width="33.796875" style="1" customWidth="1"/>
    <col min="11011" max="11011" width="44.19921875" style="1" customWidth="1"/>
    <col min="11012" max="11012" width="30" style="1" customWidth="1"/>
    <col min="11013" max="11013" width="19.46484375" style="1" customWidth="1"/>
    <col min="11014" max="11014" width="18.19921875" style="1" customWidth="1"/>
    <col min="11015" max="11015" width="19.19921875" style="1" customWidth="1"/>
    <col min="11016" max="11016" width="20.46484375" style="1" customWidth="1"/>
    <col min="11017" max="11017" width="19.53125" style="1" customWidth="1"/>
    <col min="11018" max="11018" width="17.796875" style="1" customWidth="1"/>
    <col min="11019" max="11264" width="10.86328125" style="1"/>
    <col min="11265" max="11265" width="31.796875" style="1" customWidth="1"/>
    <col min="11266" max="11266" width="33.796875" style="1" customWidth="1"/>
    <col min="11267" max="11267" width="44.19921875" style="1" customWidth="1"/>
    <col min="11268" max="11268" width="30" style="1" customWidth="1"/>
    <col min="11269" max="11269" width="19.46484375" style="1" customWidth="1"/>
    <col min="11270" max="11270" width="18.19921875" style="1" customWidth="1"/>
    <col min="11271" max="11271" width="19.19921875" style="1" customWidth="1"/>
    <col min="11272" max="11272" width="20.46484375" style="1" customWidth="1"/>
    <col min="11273" max="11273" width="19.53125" style="1" customWidth="1"/>
    <col min="11274" max="11274" width="17.796875" style="1" customWidth="1"/>
    <col min="11275" max="11520" width="10.86328125" style="1"/>
    <col min="11521" max="11521" width="31.796875" style="1" customWidth="1"/>
    <col min="11522" max="11522" width="33.796875" style="1" customWidth="1"/>
    <col min="11523" max="11523" width="44.19921875" style="1" customWidth="1"/>
    <col min="11524" max="11524" width="30" style="1" customWidth="1"/>
    <col min="11525" max="11525" width="19.46484375" style="1" customWidth="1"/>
    <col min="11526" max="11526" width="18.19921875" style="1" customWidth="1"/>
    <col min="11527" max="11527" width="19.19921875" style="1" customWidth="1"/>
    <col min="11528" max="11528" width="20.46484375" style="1" customWidth="1"/>
    <col min="11529" max="11529" width="19.53125" style="1" customWidth="1"/>
    <col min="11530" max="11530" width="17.796875" style="1" customWidth="1"/>
    <col min="11531" max="11776" width="10.86328125" style="1"/>
    <col min="11777" max="11777" width="31.796875" style="1" customWidth="1"/>
    <col min="11778" max="11778" width="33.796875" style="1" customWidth="1"/>
    <col min="11779" max="11779" width="44.19921875" style="1" customWidth="1"/>
    <col min="11780" max="11780" width="30" style="1" customWidth="1"/>
    <col min="11781" max="11781" width="19.46484375" style="1" customWidth="1"/>
    <col min="11782" max="11782" width="18.19921875" style="1" customWidth="1"/>
    <col min="11783" max="11783" width="19.19921875" style="1" customWidth="1"/>
    <col min="11784" max="11784" width="20.46484375" style="1" customWidth="1"/>
    <col min="11785" max="11785" width="19.53125" style="1" customWidth="1"/>
    <col min="11786" max="11786" width="17.796875" style="1" customWidth="1"/>
    <col min="11787" max="12032" width="10.86328125" style="1"/>
    <col min="12033" max="12033" width="31.796875" style="1" customWidth="1"/>
    <col min="12034" max="12034" width="33.796875" style="1" customWidth="1"/>
    <col min="12035" max="12035" width="44.19921875" style="1" customWidth="1"/>
    <col min="12036" max="12036" width="30" style="1" customWidth="1"/>
    <col min="12037" max="12037" width="19.46484375" style="1" customWidth="1"/>
    <col min="12038" max="12038" width="18.19921875" style="1" customWidth="1"/>
    <col min="12039" max="12039" width="19.19921875" style="1" customWidth="1"/>
    <col min="12040" max="12040" width="20.46484375" style="1" customWidth="1"/>
    <col min="12041" max="12041" width="19.53125" style="1" customWidth="1"/>
    <col min="12042" max="12042" width="17.796875" style="1" customWidth="1"/>
    <col min="12043" max="12288" width="10.86328125" style="1"/>
    <col min="12289" max="12289" width="31.796875" style="1" customWidth="1"/>
    <col min="12290" max="12290" width="33.796875" style="1" customWidth="1"/>
    <col min="12291" max="12291" width="44.19921875" style="1" customWidth="1"/>
    <col min="12292" max="12292" width="30" style="1" customWidth="1"/>
    <col min="12293" max="12293" width="19.46484375" style="1" customWidth="1"/>
    <col min="12294" max="12294" width="18.19921875" style="1" customWidth="1"/>
    <col min="12295" max="12295" width="19.19921875" style="1" customWidth="1"/>
    <col min="12296" max="12296" width="20.46484375" style="1" customWidth="1"/>
    <col min="12297" max="12297" width="19.53125" style="1" customWidth="1"/>
    <col min="12298" max="12298" width="17.796875" style="1" customWidth="1"/>
    <col min="12299" max="12544" width="10.86328125" style="1"/>
    <col min="12545" max="12545" width="31.796875" style="1" customWidth="1"/>
    <col min="12546" max="12546" width="33.796875" style="1" customWidth="1"/>
    <col min="12547" max="12547" width="44.19921875" style="1" customWidth="1"/>
    <col min="12548" max="12548" width="30" style="1" customWidth="1"/>
    <col min="12549" max="12549" width="19.46484375" style="1" customWidth="1"/>
    <col min="12550" max="12550" width="18.19921875" style="1" customWidth="1"/>
    <col min="12551" max="12551" width="19.19921875" style="1" customWidth="1"/>
    <col min="12552" max="12552" width="20.46484375" style="1" customWidth="1"/>
    <col min="12553" max="12553" width="19.53125" style="1" customWidth="1"/>
    <col min="12554" max="12554" width="17.796875" style="1" customWidth="1"/>
    <col min="12555" max="12800" width="10.86328125" style="1"/>
    <col min="12801" max="12801" width="31.796875" style="1" customWidth="1"/>
    <col min="12802" max="12802" width="33.796875" style="1" customWidth="1"/>
    <col min="12803" max="12803" width="44.19921875" style="1" customWidth="1"/>
    <col min="12804" max="12804" width="30" style="1" customWidth="1"/>
    <col min="12805" max="12805" width="19.46484375" style="1" customWidth="1"/>
    <col min="12806" max="12806" width="18.19921875" style="1" customWidth="1"/>
    <col min="12807" max="12807" width="19.19921875" style="1" customWidth="1"/>
    <col min="12808" max="12808" width="20.46484375" style="1" customWidth="1"/>
    <col min="12809" max="12809" width="19.53125" style="1" customWidth="1"/>
    <col min="12810" max="12810" width="17.796875" style="1" customWidth="1"/>
    <col min="12811" max="13056" width="10.86328125" style="1"/>
    <col min="13057" max="13057" width="31.796875" style="1" customWidth="1"/>
    <col min="13058" max="13058" width="33.796875" style="1" customWidth="1"/>
    <col min="13059" max="13059" width="44.19921875" style="1" customWidth="1"/>
    <col min="13060" max="13060" width="30" style="1" customWidth="1"/>
    <col min="13061" max="13061" width="19.46484375" style="1" customWidth="1"/>
    <col min="13062" max="13062" width="18.19921875" style="1" customWidth="1"/>
    <col min="13063" max="13063" width="19.19921875" style="1" customWidth="1"/>
    <col min="13064" max="13064" width="20.46484375" style="1" customWidth="1"/>
    <col min="13065" max="13065" width="19.53125" style="1" customWidth="1"/>
    <col min="13066" max="13066" width="17.796875" style="1" customWidth="1"/>
    <col min="13067" max="13312" width="10.86328125" style="1"/>
    <col min="13313" max="13313" width="31.796875" style="1" customWidth="1"/>
    <col min="13314" max="13314" width="33.796875" style="1" customWidth="1"/>
    <col min="13315" max="13315" width="44.19921875" style="1" customWidth="1"/>
    <col min="13316" max="13316" width="30" style="1" customWidth="1"/>
    <col min="13317" max="13317" width="19.46484375" style="1" customWidth="1"/>
    <col min="13318" max="13318" width="18.19921875" style="1" customWidth="1"/>
    <col min="13319" max="13319" width="19.19921875" style="1" customWidth="1"/>
    <col min="13320" max="13320" width="20.46484375" style="1" customWidth="1"/>
    <col min="13321" max="13321" width="19.53125" style="1" customWidth="1"/>
    <col min="13322" max="13322" width="17.796875" style="1" customWidth="1"/>
    <col min="13323" max="13568" width="10.86328125" style="1"/>
    <col min="13569" max="13569" width="31.796875" style="1" customWidth="1"/>
    <col min="13570" max="13570" width="33.796875" style="1" customWidth="1"/>
    <col min="13571" max="13571" width="44.19921875" style="1" customWidth="1"/>
    <col min="13572" max="13572" width="30" style="1" customWidth="1"/>
    <col min="13573" max="13573" width="19.46484375" style="1" customWidth="1"/>
    <col min="13574" max="13574" width="18.19921875" style="1" customWidth="1"/>
    <col min="13575" max="13575" width="19.19921875" style="1" customWidth="1"/>
    <col min="13576" max="13576" width="20.46484375" style="1" customWidth="1"/>
    <col min="13577" max="13577" width="19.53125" style="1" customWidth="1"/>
    <col min="13578" max="13578" width="17.796875" style="1" customWidth="1"/>
    <col min="13579" max="13824" width="10.86328125" style="1"/>
    <col min="13825" max="13825" width="31.796875" style="1" customWidth="1"/>
    <col min="13826" max="13826" width="33.796875" style="1" customWidth="1"/>
    <col min="13827" max="13827" width="44.19921875" style="1" customWidth="1"/>
    <col min="13828" max="13828" width="30" style="1" customWidth="1"/>
    <col min="13829" max="13829" width="19.46484375" style="1" customWidth="1"/>
    <col min="13830" max="13830" width="18.19921875" style="1" customWidth="1"/>
    <col min="13831" max="13831" width="19.19921875" style="1" customWidth="1"/>
    <col min="13832" max="13832" width="20.46484375" style="1" customWidth="1"/>
    <col min="13833" max="13833" width="19.53125" style="1" customWidth="1"/>
    <col min="13834" max="13834" width="17.796875" style="1" customWidth="1"/>
    <col min="13835" max="14080" width="10.86328125" style="1"/>
    <col min="14081" max="14081" width="31.796875" style="1" customWidth="1"/>
    <col min="14082" max="14082" width="33.796875" style="1" customWidth="1"/>
    <col min="14083" max="14083" width="44.19921875" style="1" customWidth="1"/>
    <col min="14084" max="14084" width="30" style="1" customWidth="1"/>
    <col min="14085" max="14085" width="19.46484375" style="1" customWidth="1"/>
    <col min="14086" max="14086" width="18.19921875" style="1" customWidth="1"/>
    <col min="14087" max="14087" width="19.19921875" style="1" customWidth="1"/>
    <col min="14088" max="14088" width="20.46484375" style="1" customWidth="1"/>
    <col min="14089" max="14089" width="19.53125" style="1" customWidth="1"/>
    <col min="14090" max="14090" width="17.796875" style="1" customWidth="1"/>
    <col min="14091" max="14336" width="10.86328125" style="1"/>
    <col min="14337" max="14337" width="31.796875" style="1" customWidth="1"/>
    <col min="14338" max="14338" width="33.796875" style="1" customWidth="1"/>
    <col min="14339" max="14339" width="44.19921875" style="1" customWidth="1"/>
    <col min="14340" max="14340" width="30" style="1" customWidth="1"/>
    <col min="14341" max="14341" width="19.46484375" style="1" customWidth="1"/>
    <col min="14342" max="14342" width="18.19921875" style="1" customWidth="1"/>
    <col min="14343" max="14343" width="19.19921875" style="1" customWidth="1"/>
    <col min="14344" max="14344" width="20.46484375" style="1" customWidth="1"/>
    <col min="14345" max="14345" width="19.53125" style="1" customWidth="1"/>
    <col min="14346" max="14346" width="17.796875" style="1" customWidth="1"/>
    <col min="14347" max="14592" width="10.86328125" style="1"/>
    <col min="14593" max="14593" width="31.796875" style="1" customWidth="1"/>
    <col min="14594" max="14594" width="33.796875" style="1" customWidth="1"/>
    <col min="14595" max="14595" width="44.19921875" style="1" customWidth="1"/>
    <col min="14596" max="14596" width="30" style="1" customWidth="1"/>
    <col min="14597" max="14597" width="19.46484375" style="1" customWidth="1"/>
    <col min="14598" max="14598" width="18.19921875" style="1" customWidth="1"/>
    <col min="14599" max="14599" width="19.19921875" style="1" customWidth="1"/>
    <col min="14600" max="14600" width="20.46484375" style="1" customWidth="1"/>
    <col min="14601" max="14601" width="19.53125" style="1" customWidth="1"/>
    <col min="14602" max="14602" width="17.796875" style="1" customWidth="1"/>
    <col min="14603" max="14848" width="10.86328125" style="1"/>
    <col min="14849" max="14849" width="31.796875" style="1" customWidth="1"/>
    <col min="14850" max="14850" width="33.796875" style="1" customWidth="1"/>
    <col min="14851" max="14851" width="44.19921875" style="1" customWidth="1"/>
    <col min="14852" max="14852" width="30" style="1" customWidth="1"/>
    <col min="14853" max="14853" width="19.46484375" style="1" customWidth="1"/>
    <col min="14854" max="14854" width="18.19921875" style="1" customWidth="1"/>
    <col min="14855" max="14855" width="19.19921875" style="1" customWidth="1"/>
    <col min="14856" max="14856" width="20.46484375" style="1" customWidth="1"/>
    <col min="14857" max="14857" width="19.53125" style="1" customWidth="1"/>
    <col min="14858" max="14858" width="17.796875" style="1" customWidth="1"/>
    <col min="14859" max="15104" width="10.86328125" style="1"/>
    <col min="15105" max="15105" width="31.796875" style="1" customWidth="1"/>
    <col min="15106" max="15106" width="33.796875" style="1" customWidth="1"/>
    <col min="15107" max="15107" width="44.19921875" style="1" customWidth="1"/>
    <col min="15108" max="15108" width="30" style="1" customWidth="1"/>
    <col min="15109" max="15109" width="19.46484375" style="1" customWidth="1"/>
    <col min="15110" max="15110" width="18.19921875" style="1" customWidth="1"/>
    <col min="15111" max="15111" width="19.19921875" style="1" customWidth="1"/>
    <col min="15112" max="15112" width="20.46484375" style="1" customWidth="1"/>
    <col min="15113" max="15113" width="19.53125" style="1" customWidth="1"/>
    <col min="15114" max="15114" width="17.796875" style="1" customWidth="1"/>
    <col min="15115" max="15360" width="10.86328125" style="1"/>
    <col min="15361" max="15361" width="31.796875" style="1" customWidth="1"/>
    <col min="15362" max="15362" width="33.796875" style="1" customWidth="1"/>
    <col min="15363" max="15363" width="44.19921875" style="1" customWidth="1"/>
    <col min="15364" max="15364" width="30" style="1" customWidth="1"/>
    <col min="15365" max="15365" width="19.46484375" style="1" customWidth="1"/>
    <col min="15366" max="15366" width="18.19921875" style="1" customWidth="1"/>
    <col min="15367" max="15367" width="19.19921875" style="1" customWidth="1"/>
    <col min="15368" max="15368" width="20.46484375" style="1" customWidth="1"/>
    <col min="15369" max="15369" width="19.53125" style="1" customWidth="1"/>
    <col min="15370" max="15370" width="17.796875" style="1" customWidth="1"/>
    <col min="15371" max="15616" width="10.86328125" style="1"/>
    <col min="15617" max="15617" width="31.796875" style="1" customWidth="1"/>
    <col min="15618" max="15618" width="33.796875" style="1" customWidth="1"/>
    <col min="15619" max="15619" width="44.19921875" style="1" customWidth="1"/>
    <col min="15620" max="15620" width="30" style="1" customWidth="1"/>
    <col min="15621" max="15621" width="19.46484375" style="1" customWidth="1"/>
    <col min="15622" max="15622" width="18.19921875" style="1" customWidth="1"/>
    <col min="15623" max="15623" width="19.19921875" style="1" customWidth="1"/>
    <col min="15624" max="15624" width="20.46484375" style="1" customWidth="1"/>
    <col min="15625" max="15625" width="19.53125" style="1" customWidth="1"/>
    <col min="15626" max="15626" width="17.796875" style="1" customWidth="1"/>
    <col min="15627" max="15872" width="10.86328125" style="1"/>
    <col min="15873" max="15873" width="31.796875" style="1" customWidth="1"/>
    <col min="15874" max="15874" width="33.796875" style="1" customWidth="1"/>
    <col min="15875" max="15875" width="44.19921875" style="1" customWidth="1"/>
    <col min="15876" max="15876" width="30" style="1" customWidth="1"/>
    <col min="15877" max="15877" width="19.46484375" style="1" customWidth="1"/>
    <col min="15878" max="15878" width="18.19921875" style="1" customWidth="1"/>
    <col min="15879" max="15879" width="19.19921875" style="1" customWidth="1"/>
    <col min="15880" max="15880" width="20.46484375" style="1" customWidth="1"/>
    <col min="15881" max="15881" width="19.53125" style="1" customWidth="1"/>
    <col min="15882" max="15882" width="17.796875" style="1" customWidth="1"/>
    <col min="15883" max="16128" width="10.86328125" style="1"/>
    <col min="16129" max="16129" width="31.796875" style="1" customWidth="1"/>
    <col min="16130" max="16130" width="33.796875" style="1" customWidth="1"/>
    <col min="16131" max="16131" width="44.19921875" style="1" customWidth="1"/>
    <col min="16132" max="16132" width="30" style="1" customWidth="1"/>
    <col min="16133" max="16133" width="19.46484375" style="1" customWidth="1"/>
    <col min="16134" max="16134" width="18.19921875" style="1" customWidth="1"/>
    <col min="16135" max="16135" width="19.19921875" style="1" customWidth="1"/>
    <col min="16136" max="16136" width="20.46484375" style="1" customWidth="1"/>
    <col min="16137" max="16137" width="19.53125" style="1" customWidth="1"/>
    <col min="16138" max="16138" width="17.796875" style="1" customWidth="1"/>
    <col min="16139" max="16368" width="10.86328125" style="1"/>
    <col min="16369" max="16384" width="11.46484375" style="1" customWidth="1"/>
  </cols>
  <sheetData>
    <row r="1" spans="2:15" ht="13.9" thickBot="1" x14ac:dyDescent="0.5"/>
    <row r="2" spans="2:15" ht="94.5" customHeight="1" thickBot="1" x14ac:dyDescent="0.5">
      <c r="B2" s="96" t="s">
        <v>0</v>
      </c>
      <c r="C2" s="97"/>
      <c r="D2" s="98" t="s">
        <v>1</v>
      </c>
      <c r="E2" s="99"/>
      <c r="F2" s="99"/>
      <c r="G2" s="99"/>
      <c r="H2" s="99"/>
      <c r="I2" s="99"/>
      <c r="J2" s="99"/>
      <c r="K2" s="99"/>
      <c r="L2" s="99"/>
      <c r="M2" s="3"/>
      <c r="N2" s="3"/>
      <c r="O2" s="3"/>
    </row>
    <row r="3" spans="2:15" ht="36" customHeight="1" thickBot="1" x14ac:dyDescent="0.5">
      <c r="B3" s="100" t="s">
        <v>1</v>
      </c>
      <c r="C3" s="101"/>
      <c r="D3" s="101"/>
      <c r="E3" s="102"/>
      <c r="F3" s="103" t="s">
        <v>2</v>
      </c>
      <c r="G3" s="103"/>
      <c r="H3" s="103"/>
      <c r="I3" s="103"/>
      <c r="J3" s="103"/>
      <c r="K3" s="103"/>
      <c r="L3" s="103"/>
      <c r="M3" s="3"/>
      <c r="N3" s="3"/>
      <c r="O3" s="3"/>
    </row>
    <row r="4" spans="2:15" ht="27.75" customHeight="1" x14ac:dyDescent="0.45">
      <c r="B4" s="104" t="s">
        <v>3</v>
      </c>
      <c r="C4" s="107" t="s">
        <v>4</v>
      </c>
      <c r="D4" s="108"/>
      <c r="E4" s="108"/>
      <c r="F4" s="4" t="s">
        <v>5</v>
      </c>
      <c r="G4" s="110" t="s">
        <v>6</v>
      </c>
      <c r="H4" s="111"/>
      <c r="I4" s="111"/>
      <c r="J4" s="111"/>
      <c r="K4" s="111"/>
      <c r="L4" s="111"/>
      <c r="M4" s="5"/>
      <c r="N4" s="5"/>
      <c r="O4" s="5"/>
    </row>
    <row r="5" spans="2:15" ht="22.5" customHeight="1" x14ac:dyDescent="0.45">
      <c r="B5" s="105"/>
      <c r="C5" s="109"/>
      <c r="D5" s="109"/>
      <c r="E5" s="109"/>
      <c r="F5" s="112" t="s">
        <v>7</v>
      </c>
      <c r="G5" s="114" t="s">
        <v>8</v>
      </c>
      <c r="H5" s="115"/>
      <c r="I5" s="115"/>
      <c r="J5" s="115"/>
      <c r="K5" s="115"/>
      <c r="L5" s="115"/>
      <c r="M5" s="6"/>
      <c r="N5" s="6"/>
      <c r="O5" s="6"/>
    </row>
    <row r="6" spans="2:15" ht="28.5" customHeight="1" x14ac:dyDescent="0.45">
      <c r="B6" s="106"/>
      <c r="C6" s="109"/>
      <c r="D6" s="109"/>
      <c r="E6" s="109"/>
      <c r="F6" s="113"/>
      <c r="G6" s="116"/>
      <c r="H6" s="117"/>
      <c r="I6" s="117"/>
      <c r="J6" s="117"/>
      <c r="K6" s="117"/>
      <c r="L6" s="117"/>
      <c r="M6" s="6"/>
      <c r="N6" s="6"/>
      <c r="O6" s="6"/>
    </row>
    <row r="7" spans="2:15" ht="33.75" customHeight="1" x14ac:dyDescent="0.45">
      <c r="B7" s="105" t="s">
        <v>9</v>
      </c>
      <c r="C7" s="7" t="s">
        <v>10</v>
      </c>
      <c r="D7" s="118">
        <v>555900050</v>
      </c>
      <c r="E7" s="119"/>
      <c r="F7" s="124" t="s">
        <v>11</v>
      </c>
      <c r="G7" s="8" t="s">
        <v>12</v>
      </c>
      <c r="H7" s="126" t="e">
        <f>#REF!</f>
        <v>#REF!</v>
      </c>
      <c r="I7" s="127"/>
      <c r="J7" s="128"/>
      <c r="K7" s="93" t="s">
        <v>13</v>
      </c>
      <c r="L7" s="8" t="s">
        <v>14</v>
      </c>
      <c r="M7" s="10"/>
      <c r="N7" s="10"/>
      <c r="O7" s="10"/>
    </row>
    <row r="8" spans="2:15" ht="47.25" customHeight="1" x14ac:dyDescent="0.45">
      <c r="B8" s="105"/>
      <c r="C8" s="11" t="s">
        <v>15</v>
      </c>
      <c r="D8" s="118">
        <v>0</v>
      </c>
      <c r="E8" s="119"/>
      <c r="F8" s="124"/>
      <c r="G8" s="12" t="s">
        <v>16</v>
      </c>
      <c r="H8" s="120" t="e">
        <f>#REF!</f>
        <v>#REF!</v>
      </c>
      <c r="I8" s="121"/>
      <c r="J8" s="122"/>
      <c r="K8" s="94"/>
      <c r="L8" s="12" t="s">
        <v>17</v>
      </c>
      <c r="M8" s="10"/>
      <c r="N8" s="10"/>
      <c r="O8" s="10"/>
    </row>
    <row r="9" spans="2:15" ht="33.75" customHeight="1" x14ac:dyDescent="0.45">
      <c r="B9" s="105"/>
      <c r="C9" s="7" t="s">
        <v>19</v>
      </c>
      <c r="D9" s="118">
        <v>84104219</v>
      </c>
      <c r="E9" s="119"/>
      <c r="F9" s="124"/>
      <c r="G9" s="12" t="s">
        <v>20</v>
      </c>
      <c r="H9" s="120" t="e">
        <f>#REF!</f>
        <v>#REF!</v>
      </c>
      <c r="I9" s="121"/>
      <c r="J9" s="122"/>
      <c r="K9" s="94"/>
      <c r="L9" s="12" t="s">
        <v>21</v>
      </c>
      <c r="M9" s="10"/>
      <c r="N9" s="10"/>
      <c r="O9" s="10"/>
    </row>
    <row r="10" spans="2:15" ht="28.5" customHeight="1" thickBot="1" x14ac:dyDescent="0.5">
      <c r="B10" s="123"/>
      <c r="C10" s="14" t="s">
        <v>22</v>
      </c>
      <c r="D10" s="129">
        <f>D7+D9</f>
        <v>640004269</v>
      </c>
      <c r="E10" s="130"/>
      <c r="F10" s="125"/>
      <c r="G10" s="15" t="s">
        <v>18</v>
      </c>
      <c r="H10" s="131" t="e">
        <f>SUM(H7:H9)</f>
        <v>#REF!</v>
      </c>
      <c r="I10" s="132"/>
      <c r="J10" s="133"/>
      <c r="K10" s="95"/>
      <c r="L10" s="16" t="s">
        <v>23</v>
      </c>
      <c r="M10" s="10"/>
      <c r="N10" s="10"/>
      <c r="O10" s="10"/>
    </row>
    <row r="11" spans="2:15" ht="50.25" customHeight="1" thickBot="1" x14ac:dyDescent="0.5">
      <c r="B11" s="134" t="s">
        <v>24</v>
      </c>
      <c r="C11" s="136" t="s">
        <v>25</v>
      </c>
      <c r="D11" s="138" t="s">
        <v>26</v>
      </c>
      <c r="E11" s="140" t="s">
        <v>27</v>
      </c>
      <c r="F11" s="142" t="s">
        <v>28</v>
      </c>
      <c r="G11" s="142" t="s">
        <v>29</v>
      </c>
      <c r="H11" s="138" t="s">
        <v>30</v>
      </c>
      <c r="I11" s="145" t="s">
        <v>31</v>
      </c>
      <c r="J11" s="146"/>
      <c r="K11" s="145" t="s">
        <v>32</v>
      </c>
      <c r="L11" s="147"/>
      <c r="M11" s="145" t="s">
        <v>33</v>
      </c>
      <c r="N11" s="146"/>
      <c r="O11" s="147"/>
    </row>
    <row r="12" spans="2:15" s="10" customFormat="1" ht="42.75" customHeight="1" x14ac:dyDescent="0.45">
      <c r="B12" s="135"/>
      <c r="C12" s="137"/>
      <c r="D12" s="139"/>
      <c r="E12" s="141"/>
      <c r="F12" s="143"/>
      <c r="G12" s="143"/>
      <c r="H12" s="139"/>
      <c r="I12" s="9" t="s">
        <v>13</v>
      </c>
      <c r="J12" s="17" t="s">
        <v>34</v>
      </c>
      <c r="K12" s="9" t="s">
        <v>13</v>
      </c>
      <c r="L12" s="17" t="s">
        <v>34</v>
      </c>
      <c r="M12" s="18" t="s">
        <v>13</v>
      </c>
      <c r="N12" s="19" t="s">
        <v>35</v>
      </c>
      <c r="O12" s="20" t="s">
        <v>34</v>
      </c>
    </row>
    <row r="13" spans="2:15" s="10" customFormat="1" ht="20.25" x14ac:dyDescent="0.45">
      <c r="B13" s="21" t="s">
        <v>36</v>
      </c>
      <c r="C13" s="148" t="s">
        <v>37</v>
      </c>
      <c r="D13" s="149"/>
      <c r="E13" s="149"/>
      <c r="F13" s="149"/>
      <c r="G13" s="149"/>
      <c r="H13" s="149"/>
      <c r="I13" s="22"/>
      <c r="J13" s="23">
        <f>+J33</f>
        <v>421637699.99999994</v>
      </c>
      <c r="K13" s="24"/>
      <c r="L13" s="24">
        <f>L29</f>
        <v>70675814.285714328</v>
      </c>
      <c r="M13" s="25"/>
      <c r="N13" s="26"/>
      <c r="O13" s="27">
        <f>+O33</f>
        <v>43566749.999999993</v>
      </c>
    </row>
    <row r="14" spans="2:15" s="10" customFormat="1" ht="20.25" x14ac:dyDescent="0.45">
      <c r="B14" s="21">
        <v>1</v>
      </c>
      <c r="C14" s="148" t="s">
        <v>38</v>
      </c>
      <c r="D14" s="149"/>
      <c r="E14" s="149"/>
      <c r="F14" s="149"/>
      <c r="G14" s="149"/>
      <c r="H14" s="149"/>
      <c r="I14" s="22"/>
      <c r="J14" s="23">
        <f>SUM(J15:J20)</f>
        <v>197750000</v>
      </c>
      <c r="K14" s="24"/>
      <c r="L14" s="24">
        <f>SUM(L15:L20)</f>
        <v>35162096.659559369</v>
      </c>
      <c r="M14" s="25"/>
      <c r="N14" s="26"/>
      <c r="O14" s="27">
        <f>SUM(O15:O20)</f>
        <v>21675000</v>
      </c>
    </row>
    <row r="15" spans="2:15" ht="20.25" x14ac:dyDescent="0.45">
      <c r="B15" s="28">
        <v>1.1000000000000001</v>
      </c>
      <c r="C15" s="29" t="s">
        <v>39</v>
      </c>
      <c r="D15" s="30" t="s">
        <v>40</v>
      </c>
      <c r="E15" s="31">
        <v>1</v>
      </c>
      <c r="F15" s="32">
        <v>6500000</v>
      </c>
      <c r="G15" s="31">
        <v>1</v>
      </c>
      <c r="H15" s="33">
        <v>0.5</v>
      </c>
      <c r="I15" s="31">
        <v>11</v>
      </c>
      <c r="J15" s="34">
        <f>+E15*F15*G15*H15*I15</f>
        <v>35750000</v>
      </c>
      <c r="K15" s="31">
        <v>2</v>
      </c>
      <c r="L15" s="34">
        <f t="shared" ref="L15:L20" si="0">E15*F15*G15*H15*K15</f>
        <v>6500000</v>
      </c>
      <c r="M15" s="35">
        <v>3</v>
      </c>
      <c r="N15" s="36">
        <v>0.25</v>
      </c>
      <c r="O15" s="37">
        <f t="shared" ref="O15:O20" si="1">M15*F15*N15*G15</f>
        <v>4875000</v>
      </c>
    </row>
    <row r="16" spans="2:15" ht="20.25" x14ac:dyDescent="0.45">
      <c r="B16" s="28">
        <v>1.2000000000000002</v>
      </c>
      <c r="C16" s="29" t="s">
        <v>41</v>
      </c>
      <c r="D16" s="30" t="s">
        <v>42</v>
      </c>
      <c r="E16" s="31">
        <v>1</v>
      </c>
      <c r="F16" s="32">
        <v>4400000</v>
      </c>
      <c r="G16" s="31">
        <v>1</v>
      </c>
      <c r="H16" s="33">
        <v>1</v>
      </c>
      <c r="I16" s="31">
        <v>10</v>
      </c>
      <c r="J16" s="34">
        <f t="shared" ref="J16:J20" si="2">+E16*F16*G16*H16*I16</f>
        <v>44000000</v>
      </c>
      <c r="K16" s="31">
        <v>2</v>
      </c>
      <c r="L16" s="34">
        <f t="shared" si="0"/>
        <v>8800000</v>
      </c>
      <c r="M16" s="35">
        <v>3</v>
      </c>
      <c r="N16" s="36">
        <v>1</v>
      </c>
      <c r="O16" s="37">
        <f t="shared" si="1"/>
        <v>13200000</v>
      </c>
    </row>
    <row r="17" spans="2:15" ht="20.25" x14ac:dyDescent="0.45">
      <c r="B17" s="28">
        <v>1.3000000000000003</v>
      </c>
      <c r="C17" s="29" t="s">
        <v>43</v>
      </c>
      <c r="D17" s="30" t="s">
        <v>44</v>
      </c>
      <c r="E17" s="31">
        <v>1</v>
      </c>
      <c r="F17" s="32">
        <f>+F16</f>
        <v>4400000</v>
      </c>
      <c r="G17" s="31">
        <v>1</v>
      </c>
      <c r="H17" s="33">
        <v>0.7</v>
      </c>
      <c r="I17" s="31">
        <v>10</v>
      </c>
      <c r="J17" s="34">
        <f t="shared" si="2"/>
        <v>30800000</v>
      </c>
      <c r="K17" s="38">
        <v>1.9292521621945999</v>
      </c>
      <c r="L17" s="34">
        <f t="shared" si="0"/>
        <v>5942096.6595593682</v>
      </c>
      <c r="M17" s="35">
        <v>0</v>
      </c>
      <c r="N17" s="36"/>
      <c r="O17" s="37">
        <f t="shared" si="1"/>
        <v>0</v>
      </c>
    </row>
    <row r="18" spans="2:15" ht="20.25" x14ac:dyDescent="0.45">
      <c r="B18" s="28">
        <v>1.4000000000000004</v>
      </c>
      <c r="C18" s="29" t="s">
        <v>45</v>
      </c>
      <c r="D18" s="30" t="s">
        <v>46</v>
      </c>
      <c r="E18" s="31">
        <v>1</v>
      </c>
      <c r="F18" s="32">
        <f>+F16</f>
        <v>4400000</v>
      </c>
      <c r="G18" s="31">
        <v>1</v>
      </c>
      <c r="H18" s="33">
        <v>0.8</v>
      </c>
      <c r="I18" s="31">
        <v>10</v>
      </c>
      <c r="J18" s="34">
        <f t="shared" si="2"/>
        <v>35200000</v>
      </c>
      <c r="K18" s="31">
        <v>1</v>
      </c>
      <c r="L18" s="34">
        <f t="shared" si="0"/>
        <v>3520000</v>
      </c>
      <c r="M18" s="35">
        <v>0</v>
      </c>
      <c r="N18" s="36"/>
      <c r="O18" s="37">
        <f t="shared" si="1"/>
        <v>0</v>
      </c>
    </row>
    <row r="19" spans="2:15" ht="20.25" x14ac:dyDescent="0.45">
      <c r="B19" s="28">
        <v>1.5000000000000004</v>
      </c>
      <c r="C19" s="29" t="s">
        <v>47</v>
      </c>
      <c r="D19" s="30" t="s">
        <v>48</v>
      </c>
      <c r="E19" s="31">
        <v>1</v>
      </c>
      <c r="F19" s="32">
        <v>2400000</v>
      </c>
      <c r="G19" s="31">
        <v>1</v>
      </c>
      <c r="H19" s="33">
        <v>1</v>
      </c>
      <c r="I19" s="31">
        <v>10</v>
      </c>
      <c r="J19" s="34">
        <f t="shared" si="2"/>
        <v>24000000</v>
      </c>
      <c r="K19" s="31">
        <v>2</v>
      </c>
      <c r="L19" s="34">
        <f t="shared" si="0"/>
        <v>4800000</v>
      </c>
      <c r="M19" s="35">
        <v>3</v>
      </c>
      <c r="N19" s="36">
        <v>0.5</v>
      </c>
      <c r="O19" s="37">
        <f t="shared" si="1"/>
        <v>3600000</v>
      </c>
    </row>
    <row r="20" spans="2:15" ht="20.25" x14ac:dyDescent="0.45">
      <c r="B20" s="28">
        <v>1.6000000000000005</v>
      </c>
      <c r="C20" s="29" t="s">
        <v>49</v>
      </c>
      <c r="D20" s="30" t="s">
        <v>50</v>
      </c>
      <c r="E20" s="31">
        <v>1</v>
      </c>
      <c r="F20" s="32">
        <v>2800000</v>
      </c>
      <c r="G20" s="31">
        <v>1</v>
      </c>
      <c r="H20" s="33">
        <v>1</v>
      </c>
      <c r="I20" s="31">
        <v>10</v>
      </c>
      <c r="J20" s="34">
        <f t="shared" si="2"/>
        <v>28000000</v>
      </c>
      <c r="K20" s="31">
        <v>2</v>
      </c>
      <c r="L20" s="34">
        <f t="shared" si="0"/>
        <v>5600000</v>
      </c>
      <c r="M20" s="35">
        <v>0</v>
      </c>
      <c r="N20" s="39"/>
      <c r="O20" s="37">
        <f t="shared" si="1"/>
        <v>0</v>
      </c>
    </row>
    <row r="21" spans="2:15" ht="20.25" x14ac:dyDescent="0.45">
      <c r="B21" s="28" t="s">
        <v>51</v>
      </c>
      <c r="C21" s="29" t="s">
        <v>51</v>
      </c>
      <c r="D21" s="29"/>
      <c r="E21" s="29"/>
      <c r="F21" s="29" t="s">
        <v>51</v>
      </c>
      <c r="G21" s="29" t="s">
        <v>51</v>
      </c>
      <c r="H21" s="40"/>
      <c r="I21" s="29"/>
      <c r="J21" s="33"/>
      <c r="K21" s="33"/>
      <c r="L21" s="41"/>
      <c r="M21" s="35"/>
      <c r="N21" s="39"/>
      <c r="O21" s="37"/>
    </row>
    <row r="22" spans="2:15" s="10" customFormat="1" ht="20.25" x14ac:dyDescent="0.45">
      <c r="B22" s="21">
        <v>2</v>
      </c>
      <c r="C22" s="148" t="s">
        <v>52</v>
      </c>
      <c r="D22" s="149"/>
      <c r="E22" s="149"/>
      <c r="F22" s="149"/>
      <c r="G22" s="149"/>
      <c r="H22" s="149"/>
      <c r="I22" s="150"/>
      <c r="J22" s="23">
        <f>SUM(J23:J25)</f>
        <v>12020000</v>
      </c>
      <c r="K22" s="24"/>
      <c r="L22" s="24">
        <f>SUM(L23:L25)</f>
        <v>0</v>
      </c>
      <c r="M22" s="25"/>
      <c r="N22" s="26"/>
      <c r="O22" s="27">
        <f>SUM(O23:O25)</f>
        <v>0</v>
      </c>
    </row>
    <row r="23" spans="2:15" ht="20.25" x14ac:dyDescent="0.45">
      <c r="B23" s="28">
        <v>2.1</v>
      </c>
      <c r="C23" s="29" t="s">
        <v>53</v>
      </c>
      <c r="D23" s="30" t="s">
        <v>54</v>
      </c>
      <c r="E23" s="31">
        <v>1</v>
      </c>
      <c r="F23" s="32">
        <f>+F20</f>
        <v>2800000</v>
      </c>
      <c r="G23" s="31">
        <v>1</v>
      </c>
      <c r="H23" s="33">
        <v>0.2</v>
      </c>
      <c r="I23" s="29">
        <v>10</v>
      </c>
      <c r="J23" s="34">
        <f t="shared" ref="J23:J25" si="3">+E23*F23*G23*H23*I23</f>
        <v>5600000</v>
      </c>
      <c r="K23" s="31">
        <v>0</v>
      </c>
      <c r="L23" s="34">
        <f>E23*F23*G23*H23*K23</f>
        <v>0</v>
      </c>
      <c r="M23" s="35">
        <v>0</v>
      </c>
      <c r="N23" s="39"/>
      <c r="O23" s="37">
        <f>M23*N23</f>
        <v>0</v>
      </c>
    </row>
    <row r="24" spans="2:15" ht="20.25" x14ac:dyDescent="0.45">
      <c r="B24" s="28">
        <v>2.2000000000000002</v>
      </c>
      <c r="C24" s="29" t="s">
        <v>55</v>
      </c>
      <c r="D24" s="30" t="s">
        <v>56</v>
      </c>
      <c r="E24" s="31">
        <v>1</v>
      </c>
      <c r="F24" s="32">
        <v>2050000</v>
      </c>
      <c r="G24" s="31">
        <v>1</v>
      </c>
      <c r="H24" s="33">
        <v>0.2</v>
      </c>
      <c r="I24" s="29">
        <v>10</v>
      </c>
      <c r="J24" s="34">
        <f t="shared" si="3"/>
        <v>4100000</v>
      </c>
      <c r="K24" s="31">
        <v>0</v>
      </c>
      <c r="L24" s="34">
        <f>E24*F24*G24*H24*K24</f>
        <v>0</v>
      </c>
      <c r="M24" s="35">
        <v>0</v>
      </c>
      <c r="N24" s="39"/>
      <c r="O24" s="37">
        <f t="shared" ref="O24:O25" si="4">M24*N24</f>
        <v>0</v>
      </c>
    </row>
    <row r="25" spans="2:15" ht="20.25" x14ac:dyDescent="0.45">
      <c r="B25" s="28">
        <v>2.3000000000000003</v>
      </c>
      <c r="C25" s="29" t="s">
        <v>57</v>
      </c>
      <c r="D25" s="30" t="s">
        <v>58</v>
      </c>
      <c r="E25" s="31">
        <v>1</v>
      </c>
      <c r="F25" s="32">
        <v>1160000</v>
      </c>
      <c r="G25" s="31">
        <v>1</v>
      </c>
      <c r="H25" s="33">
        <v>0.2</v>
      </c>
      <c r="I25" s="29">
        <v>10</v>
      </c>
      <c r="J25" s="34">
        <f t="shared" si="3"/>
        <v>2320000</v>
      </c>
      <c r="K25" s="31">
        <v>0</v>
      </c>
      <c r="L25" s="34">
        <f>E25*F25*G25*H25*K25</f>
        <v>0</v>
      </c>
      <c r="M25" s="35">
        <v>0</v>
      </c>
      <c r="N25" s="39"/>
      <c r="O25" s="37">
        <f t="shared" si="4"/>
        <v>0</v>
      </c>
    </row>
    <row r="26" spans="2:15" s="10" customFormat="1" ht="16.5" customHeight="1" x14ac:dyDescent="0.45">
      <c r="B26" s="21">
        <v>3</v>
      </c>
      <c r="C26" s="148" t="s">
        <v>59</v>
      </c>
      <c r="D26" s="149"/>
      <c r="E26" s="149"/>
      <c r="F26" s="149"/>
      <c r="G26" s="149"/>
      <c r="H26" s="150"/>
      <c r="I26" s="13"/>
      <c r="J26" s="42"/>
      <c r="K26" s="42"/>
      <c r="L26" s="43"/>
      <c r="M26" s="25"/>
      <c r="N26" s="26"/>
      <c r="O26" s="27"/>
    </row>
    <row r="27" spans="2:15" ht="20.25" x14ac:dyDescent="0.45">
      <c r="B27" s="28">
        <v>3.1</v>
      </c>
      <c r="C27" s="29"/>
      <c r="D27" s="44" t="s">
        <v>60</v>
      </c>
      <c r="E27" s="29"/>
      <c r="F27" s="29"/>
      <c r="G27" s="29"/>
      <c r="H27" s="29"/>
      <c r="I27" s="29"/>
      <c r="J27" s="23">
        <f>+J14+J22</f>
        <v>209770000</v>
      </c>
      <c r="K27" s="23"/>
      <c r="L27" s="23">
        <f>L14+L22</f>
        <v>35162096.659559369</v>
      </c>
      <c r="M27" s="35"/>
      <c r="N27" s="39"/>
      <c r="O27" s="27">
        <f>+O14+O22</f>
        <v>21675000</v>
      </c>
    </row>
    <row r="28" spans="2:15" ht="16.5" customHeight="1" x14ac:dyDescent="0.45">
      <c r="B28" s="28">
        <v>3.2</v>
      </c>
      <c r="C28" s="29"/>
      <c r="D28" s="44" t="s">
        <v>61</v>
      </c>
      <c r="E28" s="29"/>
      <c r="F28" s="29"/>
      <c r="G28" s="29"/>
      <c r="H28" s="29"/>
      <c r="I28" s="29"/>
      <c r="J28" s="45">
        <v>2.0099999999999998</v>
      </c>
      <c r="K28" s="45"/>
      <c r="L28" s="45">
        <v>2.0099999999999998</v>
      </c>
      <c r="M28" s="35"/>
      <c r="N28" s="39"/>
      <c r="O28" s="46">
        <v>2.0099999999999998</v>
      </c>
    </row>
    <row r="29" spans="2:15" ht="20.25" x14ac:dyDescent="0.45">
      <c r="B29" s="28">
        <v>3.3000000000000003</v>
      </c>
      <c r="C29" s="29"/>
      <c r="D29" s="44" t="s">
        <v>62</v>
      </c>
      <c r="E29" s="29"/>
      <c r="F29" s="29"/>
      <c r="G29" s="29"/>
      <c r="H29" s="29"/>
      <c r="I29" s="29"/>
      <c r="J29" s="23">
        <f>+J27*J28</f>
        <v>421637699.99999994</v>
      </c>
      <c r="K29" s="23"/>
      <c r="L29" s="23">
        <f>L27*L28</f>
        <v>70675814.285714328</v>
      </c>
      <c r="M29" s="35"/>
      <c r="N29" s="39"/>
      <c r="O29" s="27">
        <f>+O27*O28</f>
        <v>43566749.999999993</v>
      </c>
    </row>
    <row r="30" spans="2:15" s="10" customFormat="1" ht="20.25" x14ac:dyDescent="0.45">
      <c r="B30" s="21">
        <v>4</v>
      </c>
      <c r="C30" s="148" t="s">
        <v>63</v>
      </c>
      <c r="D30" s="149"/>
      <c r="E30" s="149"/>
      <c r="F30" s="149"/>
      <c r="G30" s="149"/>
      <c r="H30" s="149"/>
      <c r="I30" s="22"/>
      <c r="J30" s="23">
        <f>SUM(J31:J32)</f>
        <v>0</v>
      </c>
      <c r="K30" s="24"/>
      <c r="L30" s="24">
        <f>SUM(L31:L32)</f>
        <v>0</v>
      </c>
      <c r="M30" s="25"/>
      <c r="N30" s="26"/>
      <c r="O30" s="27">
        <f>SUM(O31:O32)</f>
        <v>0</v>
      </c>
    </row>
    <row r="31" spans="2:15" ht="177.75" customHeight="1" x14ac:dyDescent="0.45">
      <c r="B31" s="28">
        <v>4.0999999999999996</v>
      </c>
      <c r="C31" s="151" t="s">
        <v>64</v>
      </c>
      <c r="D31" s="151"/>
      <c r="E31" s="31">
        <v>1</v>
      </c>
      <c r="F31" s="32">
        <v>225000</v>
      </c>
      <c r="G31" s="31"/>
      <c r="H31" s="31"/>
      <c r="I31" s="31">
        <v>0</v>
      </c>
      <c r="J31" s="31"/>
      <c r="K31" s="31"/>
      <c r="L31" s="48"/>
      <c r="M31" s="35">
        <v>0</v>
      </c>
      <c r="N31" s="39"/>
      <c r="O31" s="37">
        <f>+M31*N31</f>
        <v>0</v>
      </c>
    </row>
    <row r="32" spans="2:15" ht="20.25" x14ac:dyDescent="0.45">
      <c r="B32" s="28">
        <v>4.1999999999999993</v>
      </c>
      <c r="C32" s="144" t="s">
        <v>65</v>
      </c>
      <c r="D32" s="144"/>
      <c r="E32" s="29">
        <v>1</v>
      </c>
      <c r="F32" s="32">
        <v>168743.82992581726</v>
      </c>
      <c r="G32" s="31"/>
      <c r="H32" s="31"/>
      <c r="I32" s="31"/>
      <c r="J32" s="31"/>
      <c r="K32" s="31"/>
      <c r="L32" s="48"/>
      <c r="M32" s="35">
        <v>0</v>
      </c>
      <c r="N32" s="39"/>
      <c r="O32" s="37">
        <f>+M32*N32</f>
        <v>0</v>
      </c>
    </row>
    <row r="33" spans="2:15" ht="20.25" x14ac:dyDescent="0.45">
      <c r="B33" s="28"/>
      <c r="C33" s="4" t="s">
        <v>66</v>
      </c>
      <c r="D33" s="4"/>
      <c r="E33" s="4"/>
      <c r="F33" s="4"/>
      <c r="G33" s="4"/>
      <c r="H33" s="4"/>
      <c r="I33" s="4"/>
      <c r="J33" s="23">
        <f>+J29+J30</f>
        <v>421637699.99999994</v>
      </c>
      <c r="K33" s="23"/>
      <c r="L33" s="23">
        <f>+L29+L30</f>
        <v>70675814.285714328</v>
      </c>
      <c r="M33" s="25"/>
      <c r="N33" s="26"/>
      <c r="O33" s="27">
        <f>+O29+O30</f>
        <v>43566749.999999993</v>
      </c>
    </row>
    <row r="34" spans="2:15" s="10" customFormat="1" ht="20.25" x14ac:dyDescent="0.45">
      <c r="B34" s="21" t="s">
        <v>67</v>
      </c>
      <c r="C34" s="4" t="s">
        <v>68</v>
      </c>
      <c r="D34" s="4"/>
      <c r="E34" s="4"/>
      <c r="F34" s="4"/>
      <c r="G34" s="4"/>
      <c r="H34" s="4"/>
      <c r="I34" s="4"/>
      <c r="J34" s="23">
        <f>+J35+J44</f>
        <v>45505199.159663901</v>
      </c>
      <c r="K34" s="23"/>
      <c r="L34" s="23">
        <f>+L35+L44</f>
        <v>0</v>
      </c>
      <c r="M34" s="25"/>
      <c r="N34" s="26"/>
      <c r="O34" s="27">
        <f>+O35+O44</f>
        <v>8675628.4782005399</v>
      </c>
    </row>
    <row r="35" spans="2:15" s="10" customFormat="1" ht="20.25" x14ac:dyDescent="0.45">
      <c r="B35" s="21">
        <v>5</v>
      </c>
      <c r="C35" s="4" t="s">
        <v>69</v>
      </c>
      <c r="D35" s="4"/>
      <c r="E35" s="4"/>
      <c r="F35" s="4"/>
      <c r="G35" s="4"/>
      <c r="H35" s="4"/>
      <c r="I35" s="4"/>
      <c r="J35" s="23">
        <f>SUM(J36:J43)</f>
        <v>32561529.458921991</v>
      </c>
      <c r="K35" s="23"/>
      <c r="L35" s="23">
        <f>SUM(L36:L43)</f>
        <v>0</v>
      </c>
      <c r="M35" s="25"/>
      <c r="N35" s="26"/>
      <c r="O35" s="27">
        <f>SUM(O36:O43)</f>
        <v>6045000</v>
      </c>
    </row>
    <row r="36" spans="2:15" ht="20.25" x14ac:dyDescent="0.45">
      <c r="B36" s="28">
        <v>5.0999999999999996</v>
      </c>
      <c r="C36" s="29" t="s">
        <v>70</v>
      </c>
      <c r="D36" s="47" t="s">
        <v>71</v>
      </c>
      <c r="E36" s="31">
        <v>1</v>
      </c>
      <c r="F36" s="32">
        <v>1200000</v>
      </c>
      <c r="G36" s="31"/>
      <c r="H36" s="31"/>
      <c r="I36" s="31">
        <v>10</v>
      </c>
      <c r="J36" s="34">
        <f>+F36*I36*E36</f>
        <v>12000000</v>
      </c>
      <c r="K36" s="31">
        <v>0</v>
      </c>
      <c r="L36" s="34">
        <f t="shared" ref="L36:L43" si="5">E36*F36*K36</f>
        <v>0</v>
      </c>
      <c r="M36" s="35">
        <v>3</v>
      </c>
      <c r="N36" s="39"/>
      <c r="O36" s="37">
        <f>M36*F36</f>
        <v>3600000</v>
      </c>
    </row>
    <row r="37" spans="2:15" ht="27" x14ac:dyDescent="0.45">
      <c r="B37" s="28">
        <v>5.1999999999999993</v>
      </c>
      <c r="C37" s="29" t="s">
        <v>72</v>
      </c>
      <c r="D37" s="47" t="s">
        <v>73</v>
      </c>
      <c r="E37" s="31">
        <v>1</v>
      </c>
      <c r="F37" s="32">
        <v>220000</v>
      </c>
      <c r="G37" s="31"/>
      <c r="H37" s="31"/>
      <c r="I37" s="31">
        <v>0</v>
      </c>
      <c r="J37" s="34">
        <f t="shared" ref="J37:J42" si="6">+F37*I37*E37</f>
        <v>0</v>
      </c>
      <c r="K37" s="31">
        <v>0</v>
      </c>
      <c r="L37" s="34">
        <f t="shared" si="5"/>
        <v>0</v>
      </c>
      <c r="M37" s="35">
        <v>0</v>
      </c>
      <c r="N37" s="39"/>
      <c r="O37" s="37">
        <f>+M37*F37</f>
        <v>0</v>
      </c>
    </row>
    <row r="38" spans="2:15" ht="20.25" x14ac:dyDescent="0.45">
      <c r="B38" s="28">
        <v>5.2999999999999989</v>
      </c>
      <c r="C38" s="29"/>
      <c r="D38" s="47" t="s">
        <v>74</v>
      </c>
      <c r="E38" s="31">
        <v>1</v>
      </c>
      <c r="F38" s="32">
        <v>180000</v>
      </c>
      <c r="G38" s="31"/>
      <c r="H38" s="31"/>
      <c r="I38" s="31">
        <v>10</v>
      </c>
      <c r="J38" s="34">
        <f t="shared" si="6"/>
        <v>1800000</v>
      </c>
      <c r="K38" s="31">
        <v>0</v>
      </c>
      <c r="L38" s="34">
        <f t="shared" si="5"/>
        <v>0</v>
      </c>
      <c r="M38" s="35">
        <v>3</v>
      </c>
      <c r="N38" s="39"/>
      <c r="O38" s="37">
        <f>M38*F38</f>
        <v>540000</v>
      </c>
    </row>
    <row r="39" spans="2:15" ht="48" customHeight="1" x14ac:dyDescent="0.45">
      <c r="B39" s="28">
        <v>5.3999999999999986</v>
      </c>
      <c r="C39" s="29" t="s">
        <v>75</v>
      </c>
      <c r="D39" s="47" t="s">
        <v>76</v>
      </c>
      <c r="E39" s="31">
        <v>1</v>
      </c>
      <c r="F39" s="32">
        <v>120000</v>
      </c>
      <c r="G39" s="31"/>
      <c r="H39" s="31"/>
      <c r="I39" s="31">
        <v>10</v>
      </c>
      <c r="J39" s="34">
        <f t="shared" si="6"/>
        <v>1200000</v>
      </c>
      <c r="K39" s="31">
        <v>0</v>
      </c>
      <c r="L39" s="34">
        <f t="shared" si="5"/>
        <v>0</v>
      </c>
      <c r="M39" s="35">
        <v>3</v>
      </c>
      <c r="N39" s="39"/>
      <c r="O39" s="37">
        <f>+M39*F39</f>
        <v>360000</v>
      </c>
    </row>
    <row r="40" spans="2:15" ht="102.75" customHeight="1" x14ac:dyDescent="0.45">
      <c r="B40" s="28">
        <v>5.4999999999999982</v>
      </c>
      <c r="C40" s="29" t="s">
        <v>77</v>
      </c>
      <c r="D40" s="47" t="s">
        <v>78</v>
      </c>
      <c r="E40" s="38">
        <v>4.8566330756771396</v>
      </c>
      <c r="F40" s="32">
        <v>210000</v>
      </c>
      <c r="G40" s="31"/>
      <c r="H40" s="31"/>
      <c r="I40" s="31">
        <v>10</v>
      </c>
      <c r="J40" s="34">
        <f>+F40*I40*E40</f>
        <v>10198929.458921993</v>
      </c>
      <c r="K40" s="31">
        <v>0</v>
      </c>
      <c r="L40" s="34">
        <f t="shared" si="5"/>
        <v>0</v>
      </c>
      <c r="M40" s="35">
        <v>3</v>
      </c>
      <c r="N40" s="39"/>
      <c r="O40" s="37">
        <f>(2*F40)*M40</f>
        <v>1260000</v>
      </c>
    </row>
    <row r="41" spans="2:15" ht="20.25" x14ac:dyDescent="0.45">
      <c r="B41" s="28">
        <v>5.5999999999999979</v>
      </c>
      <c r="C41" s="29" t="s">
        <v>79</v>
      </c>
      <c r="D41" s="47" t="s">
        <v>80</v>
      </c>
      <c r="E41" s="31">
        <v>1</v>
      </c>
      <c r="F41" s="32">
        <v>95000</v>
      </c>
      <c r="G41" s="31"/>
      <c r="H41" s="31"/>
      <c r="I41" s="31">
        <v>10</v>
      </c>
      <c r="J41" s="34">
        <f t="shared" si="6"/>
        <v>950000</v>
      </c>
      <c r="K41" s="31">
        <v>0</v>
      </c>
      <c r="L41" s="34">
        <f t="shared" si="5"/>
        <v>0</v>
      </c>
      <c r="M41" s="35">
        <v>3</v>
      </c>
      <c r="N41" s="39"/>
      <c r="O41" s="37">
        <f>M41*F41</f>
        <v>285000</v>
      </c>
    </row>
    <row r="42" spans="2:15" ht="67.5" customHeight="1" x14ac:dyDescent="0.45">
      <c r="B42" s="28">
        <v>5.6999999999999975</v>
      </c>
      <c r="C42" s="29" t="s">
        <v>81</v>
      </c>
      <c r="D42" s="47" t="s">
        <v>82</v>
      </c>
      <c r="E42" s="31">
        <v>1</v>
      </c>
      <c r="F42" s="32">
        <v>120000</v>
      </c>
      <c r="G42" s="31"/>
      <c r="H42" s="31"/>
      <c r="I42" s="31">
        <v>10</v>
      </c>
      <c r="J42" s="34">
        <f t="shared" si="6"/>
        <v>1200000</v>
      </c>
      <c r="K42" s="31">
        <v>0</v>
      </c>
      <c r="L42" s="34">
        <f t="shared" si="5"/>
        <v>0</v>
      </c>
      <c r="M42" s="35">
        <v>0</v>
      </c>
      <c r="N42" s="39"/>
      <c r="O42" s="37">
        <f>+M42*F42</f>
        <v>0</v>
      </c>
    </row>
    <row r="43" spans="2:15" ht="115.5" customHeight="1" x14ac:dyDescent="0.45">
      <c r="B43" s="28"/>
      <c r="C43" s="29"/>
      <c r="D43" s="47" t="s">
        <v>83</v>
      </c>
      <c r="E43" s="29"/>
      <c r="F43" s="29"/>
      <c r="G43" s="29"/>
      <c r="H43" s="29"/>
      <c r="I43" s="29"/>
      <c r="J43" s="49">
        <v>5212600</v>
      </c>
      <c r="K43" s="31">
        <v>0</v>
      </c>
      <c r="L43" s="34">
        <f t="shared" si="5"/>
        <v>0</v>
      </c>
      <c r="M43" s="35"/>
      <c r="N43" s="39"/>
      <c r="O43" s="37">
        <f>+M43*K43</f>
        <v>0</v>
      </c>
    </row>
    <row r="44" spans="2:15" s="10" customFormat="1" ht="20.25" x14ac:dyDescent="0.45">
      <c r="B44" s="21">
        <v>6</v>
      </c>
      <c r="C44" s="4" t="s">
        <v>84</v>
      </c>
      <c r="D44" s="4"/>
      <c r="E44" s="4"/>
      <c r="F44" s="4"/>
      <c r="G44" s="4"/>
      <c r="H44" s="4"/>
      <c r="I44" s="4"/>
      <c r="J44" s="23">
        <f>+J45+J46+J47</f>
        <v>12943669.700741906</v>
      </c>
      <c r="K44" s="23"/>
      <c r="L44" s="23">
        <f>+L45+L46+L47</f>
        <v>0</v>
      </c>
      <c r="M44" s="25"/>
      <c r="N44" s="26"/>
      <c r="O44" s="27">
        <f>+O45+O46+O47</f>
        <v>2630628.478200539</v>
      </c>
    </row>
    <row r="45" spans="2:15" ht="20.25" x14ac:dyDescent="0.45">
      <c r="B45" s="28">
        <v>6.1</v>
      </c>
      <c r="C45" s="29"/>
      <c r="D45" s="30" t="s">
        <v>85</v>
      </c>
      <c r="E45" s="31">
        <v>1</v>
      </c>
      <c r="F45" s="32">
        <v>1000000</v>
      </c>
      <c r="G45" s="31"/>
      <c r="H45" s="31"/>
      <c r="I45" s="31">
        <v>10</v>
      </c>
      <c r="J45" s="32">
        <f>+E45*F45*I45</f>
        <v>10000000</v>
      </c>
      <c r="K45" s="31">
        <v>0</v>
      </c>
      <c r="L45" s="34">
        <f>E45*F45*K45</f>
        <v>0</v>
      </c>
      <c r="M45" s="35">
        <v>2</v>
      </c>
      <c r="N45" s="39"/>
      <c r="O45" s="37">
        <f>E45*F45*M45</f>
        <v>2000000</v>
      </c>
    </row>
    <row r="46" spans="2:15" ht="27" x14ac:dyDescent="0.45">
      <c r="B46" s="28">
        <v>6.1999999999999993</v>
      </c>
      <c r="C46" s="29"/>
      <c r="D46" s="47" t="s">
        <v>86</v>
      </c>
      <c r="E46" s="31"/>
      <c r="F46" s="31"/>
      <c r="G46" s="31"/>
      <c r="H46" s="31"/>
      <c r="I46" s="31">
        <v>0</v>
      </c>
      <c r="J46" s="31"/>
      <c r="K46" s="31"/>
      <c r="L46" s="34">
        <f>E46*F46*K46</f>
        <v>0</v>
      </c>
      <c r="M46" s="35"/>
      <c r="N46" s="39"/>
      <c r="O46" s="37">
        <v>0</v>
      </c>
    </row>
    <row r="47" spans="2:15" ht="51.75" customHeight="1" x14ac:dyDescent="0.45">
      <c r="B47" s="28">
        <v>6.3</v>
      </c>
      <c r="C47" s="157" t="s">
        <v>87</v>
      </c>
      <c r="D47" s="157"/>
      <c r="E47" s="50" t="s">
        <v>88</v>
      </c>
      <c r="F47" s="51" t="s">
        <v>89</v>
      </c>
      <c r="G47" s="51" t="s">
        <v>90</v>
      </c>
      <c r="H47" s="50" t="s">
        <v>91</v>
      </c>
      <c r="I47" s="51" t="s">
        <v>92</v>
      </c>
      <c r="J47" s="23">
        <f>+J53+J54+J55</f>
        <v>2943669.7007419057</v>
      </c>
      <c r="K47" s="23"/>
      <c r="L47" s="23">
        <f>+L53+L54+L55</f>
        <v>0</v>
      </c>
      <c r="M47" s="52" t="s">
        <v>92</v>
      </c>
      <c r="N47" s="53"/>
      <c r="O47" s="54">
        <f>+O53+O54+O55</f>
        <v>630628.47820053913</v>
      </c>
    </row>
    <row r="48" spans="2:15" ht="20.25" x14ac:dyDescent="0.45">
      <c r="B48" s="28" t="s">
        <v>93</v>
      </c>
      <c r="C48" s="29"/>
      <c r="D48" s="29" t="s">
        <v>94</v>
      </c>
      <c r="E48" s="33">
        <v>0.2</v>
      </c>
      <c r="F48" s="32">
        <v>555900050</v>
      </c>
      <c r="G48" s="32">
        <v>111180010</v>
      </c>
      <c r="H48" s="55">
        <v>1.4166666666666667</v>
      </c>
      <c r="I48" s="56">
        <v>2E-3</v>
      </c>
      <c r="J48" s="34">
        <f>+H48*G48*I48</f>
        <v>315010.02833333338</v>
      </c>
      <c r="K48" s="55">
        <v>0</v>
      </c>
      <c r="L48" s="34">
        <f>G48*H48*K48</f>
        <v>0</v>
      </c>
      <c r="M48" s="57">
        <v>2E-3</v>
      </c>
      <c r="N48" s="58">
        <f>+R49+E48</f>
        <v>62168429.581434563</v>
      </c>
      <c r="O48" s="37">
        <f>M48*N48*(1.42+0.95)</f>
        <v>294678.35621599981</v>
      </c>
    </row>
    <row r="49" spans="2:18" ht="20.25" x14ac:dyDescent="0.45">
      <c r="B49" s="28" t="s">
        <v>95</v>
      </c>
      <c r="C49" s="29"/>
      <c r="D49" s="29" t="s">
        <v>96</v>
      </c>
      <c r="E49" s="33">
        <v>0.15</v>
      </c>
      <c r="F49" s="32">
        <v>555900050</v>
      </c>
      <c r="G49" s="32">
        <v>83385007.5</v>
      </c>
      <c r="H49" s="55">
        <v>3.9166666666666665</v>
      </c>
      <c r="I49" s="56">
        <v>1.5E-3</v>
      </c>
      <c r="J49" s="34">
        <f t="shared" ref="J49:J50" si="7">+H49*G49*I49</f>
        <v>489886.9190625</v>
      </c>
      <c r="K49" s="55">
        <v>0</v>
      </c>
      <c r="L49" s="34">
        <f>G49*H49*K49</f>
        <v>0</v>
      </c>
      <c r="M49" s="57">
        <v>1.5E-3</v>
      </c>
      <c r="N49" s="58">
        <f>+R49*E49</f>
        <v>9325264.4072151836</v>
      </c>
      <c r="O49" s="37">
        <f>M49*N49*(3.92+0.95)</f>
        <v>68121.056494706922</v>
      </c>
      <c r="R49" s="1">
        <v>62168429.38143456</v>
      </c>
    </row>
    <row r="50" spans="2:18" ht="20.25" x14ac:dyDescent="0.45">
      <c r="B50" s="28"/>
      <c r="C50" s="29"/>
      <c r="D50" s="29" t="s">
        <v>97</v>
      </c>
      <c r="E50" s="33">
        <v>0.2</v>
      </c>
      <c r="F50" s="32">
        <v>555900050</v>
      </c>
      <c r="G50" s="32">
        <v>111180010</v>
      </c>
      <c r="H50" s="55">
        <v>5</v>
      </c>
      <c r="I50" s="56">
        <v>2.2000000000000001E-3</v>
      </c>
      <c r="J50" s="34">
        <f t="shared" si="7"/>
        <v>1222980.1100000001</v>
      </c>
      <c r="K50" s="55">
        <v>0</v>
      </c>
      <c r="L50" s="34">
        <f>G50*H50*K50</f>
        <v>0</v>
      </c>
      <c r="M50" s="57">
        <v>2.2000000000000001E-3</v>
      </c>
      <c r="N50" s="58">
        <f>+R49*E50</f>
        <v>12433685.876286913</v>
      </c>
      <c r="O50" s="37">
        <f>M50*N50*(5+0.95)</f>
        <v>162756.94812059571</v>
      </c>
    </row>
    <row r="51" spans="2:18" ht="36" customHeight="1" x14ac:dyDescent="0.45">
      <c r="B51" s="28"/>
      <c r="C51" s="29"/>
      <c r="D51" s="50" t="s">
        <v>98</v>
      </c>
      <c r="E51" s="51" t="s">
        <v>99</v>
      </c>
      <c r="F51" s="158" t="s">
        <v>100</v>
      </c>
      <c r="G51" s="158"/>
      <c r="H51" s="29"/>
      <c r="I51" s="59"/>
      <c r="J51" s="34"/>
      <c r="K51" s="34"/>
      <c r="L51" s="34"/>
      <c r="M51" s="57"/>
      <c r="N51" s="60"/>
      <c r="O51" s="37"/>
    </row>
    <row r="52" spans="2:18" ht="20.25" x14ac:dyDescent="0.45">
      <c r="B52" s="28" t="s">
        <v>101</v>
      </c>
      <c r="C52" s="29"/>
      <c r="D52" s="29">
        <v>200</v>
      </c>
      <c r="E52" s="32">
        <v>1160000</v>
      </c>
      <c r="F52" s="159">
        <f>+D52*E52</f>
        <v>232000000</v>
      </c>
      <c r="G52" s="159"/>
      <c r="H52" s="55">
        <v>0.91666666666666663</v>
      </c>
      <c r="I52" s="56">
        <v>2E-3</v>
      </c>
      <c r="J52" s="34">
        <f>+H52*F52*I52</f>
        <v>425333.33333333331</v>
      </c>
      <c r="K52" s="55">
        <v>0</v>
      </c>
      <c r="L52" s="34">
        <f>F52*H52*K52</f>
        <v>0</v>
      </c>
      <c r="M52" s="57">
        <v>0</v>
      </c>
      <c r="N52" s="58">
        <v>0</v>
      </c>
      <c r="O52" s="37">
        <v>0</v>
      </c>
      <c r="R52" s="2"/>
    </row>
    <row r="53" spans="2:18" ht="20.25" x14ac:dyDescent="0.45">
      <c r="B53" s="28" t="s">
        <v>102</v>
      </c>
      <c r="C53" s="29"/>
      <c r="D53" s="51" t="s">
        <v>103</v>
      </c>
      <c r="E53" s="29"/>
      <c r="F53" s="29"/>
      <c r="G53" s="61"/>
      <c r="H53" s="61"/>
      <c r="I53" s="61"/>
      <c r="J53" s="34">
        <f>SUM(J48:J52)</f>
        <v>2453210.390729167</v>
      </c>
      <c r="K53" s="34"/>
      <c r="L53" s="34">
        <f>SUM(L48:L52)</f>
        <v>0</v>
      </c>
      <c r="M53" s="57">
        <v>0</v>
      </c>
      <c r="N53" s="62">
        <v>0</v>
      </c>
      <c r="O53" s="37">
        <f>SUM(O48:O52)</f>
        <v>525556.36083130236</v>
      </c>
      <c r="R53" s="2"/>
    </row>
    <row r="54" spans="2:18" ht="20.25" x14ac:dyDescent="0.45">
      <c r="B54" s="28" t="s">
        <v>102</v>
      </c>
      <c r="C54" s="29"/>
      <c r="D54" s="51" t="s">
        <v>104</v>
      </c>
      <c r="E54" s="29"/>
      <c r="F54" s="29"/>
      <c r="G54" s="160">
        <v>8.3407549463883398E-3</v>
      </c>
      <c r="H54" s="161"/>
      <c r="I54" s="63"/>
      <c r="J54" s="34">
        <f>+J53*G54</f>
        <v>20461.626701005571</v>
      </c>
      <c r="K54" s="64"/>
      <c r="L54" s="34">
        <f>+L53*G54</f>
        <v>0</v>
      </c>
      <c r="M54" s="57">
        <v>0</v>
      </c>
      <c r="N54" s="58">
        <v>0</v>
      </c>
      <c r="O54" s="37">
        <f>+O53*G54</f>
        <v>4383.5368162095401</v>
      </c>
      <c r="R54" s="2"/>
    </row>
    <row r="55" spans="2:18" ht="20.25" x14ac:dyDescent="0.45">
      <c r="B55" s="28" t="s">
        <v>105</v>
      </c>
      <c r="C55" s="29"/>
      <c r="D55" s="51" t="s">
        <v>106</v>
      </c>
      <c r="E55" s="29"/>
      <c r="F55" s="29"/>
      <c r="G55" s="61"/>
      <c r="H55" s="61"/>
      <c r="I55" s="61"/>
      <c r="J55" s="34">
        <f>+(J53+J54)*0.19</f>
        <v>469997.68331173284</v>
      </c>
      <c r="K55" s="34"/>
      <c r="L55" s="34">
        <f>+(L53+L54)*0.19</f>
        <v>0</v>
      </c>
      <c r="M55" s="65"/>
      <c r="N55" s="66"/>
      <c r="O55" s="37">
        <f>+(O53+O54)*0.19</f>
        <v>100688.58055302726</v>
      </c>
      <c r="R55" s="2"/>
    </row>
    <row r="56" spans="2:18" ht="20.25" x14ac:dyDescent="0.45">
      <c r="B56" s="152" t="s">
        <v>107</v>
      </c>
      <c r="C56" s="149"/>
      <c r="D56" s="149"/>
      <c r="E56" s="149"/>
      <c r="F56" s="149"/>
      <c r="G56" s="149"/>
      <c r="H56" s="149"/>
      <c r="I56" s="150"/>
      <c r="J56" s="67">
        <f>+J13+J34</f>
        <v>467142899.15966386</v>
      </c>
      <c r="K56" s="24"/>
      <c r="L56" s="68">
        <f>+L13+L34</f>
        <v>70675814.285714328</v>
      </c>
      <c r="M56" s="25"/>
      <c r="N56" s="26"/>
      <c r="O56" s="27">
        <f>+O13+O34</f>
        <v>52242378.478200532</v>
      </c>
      <c r="R56" s="2"/>
    </row>
    <row r="57" spans="2:18" ht="20.25" x14ac:dyDescent="0.45">
      <c r="B57" s="162" t="s">
        <v>108</v>
      </c>
      <c r="C57" s="163"/>
      <c r="D57" s="163"/>
      <c r="E57" s="163"/>
      <c r="F57" s="163"/>
      <c r="G57" s="163"/>
      <c r="H57" s="163"/>
      <c r="I57" s="69">
        <v>0.19</v>
      </c>
      <c r="J57" s="67">
        <f>+J56*I57</f>
        <v>88757150.840336129</v>
      </c>
      <c r="K57" s="24"/>
      <c r="L57" s="68">
        <f>+L56*I57</f>
        <v>13428404.714285722</v>
      </c>
      <c r="M57" s="70"/>
      <c r="N57" s="71"/>
      <c r="O57" s="37">
        <f>+O56*I57</f>
        <v>9926051.9108581021</v>
      </c>
      <c r="R57" s="72"/>
    </row>
    <row r="58" spans="2:18" ht="20.65" thickBot="1" x14ac:dyDescent="0.5">
      <c r="B58" s="152" t="s">
        <v>109</v>
      </c>
      <c r="C58" s="149"/>
      <c r="D58" s="149"/>
      <c r="E58" s="149"/>
      <c r="F58" s="149"/>
      <c r="G58" s="149"/>
      <c r="H58" s="149"/>
      <c r="I58" s="150"/>
      <c r="J58" s="67">
        <f>+J56+J57</f>
        <v>555900050</v>
      </c>
      <c r="K58" s="24"/>
      <c r="L58" s="68">
        <f>+L56+L57</f>
        <v>84104219.000000045</v>
      </c>
      <c r="M58" s="73"/>
      <c r="N58" s="74"/>
      <c r="O58" s="75">
        <f>+O56+O57</f>
        <v>62168430.389058635</v>
      </c>
      <c r="R58" s="2"/>
    </row>
    <row r="59" spans="2:18" x14ac:dyDescent="0.45">
      <c r="B59" s="76"/>
      <c r="C59" s="10"/>
      <c r="D59" s="10"/>
      <c r="E59" s="77"/>
      <c r="F59" s="77"/>
      <c r="G59" s="10"/>
      <c r="H59" s="10"/>
      <c r="I59" s="10"/>
      <c r="J59" s="10"/>
      <c r="K59" s="10"/>
      <c r="L59" s="10"/>
    </row>
    <row r="60" spans="2:18" x14ac:dyDescent="0.45">
      <c r="B60" s="78"/>
    </row>
    <row r="61" spans="2:18" ht="20.65" thickBot="1" x14ac:dyDescent="0.5">
      <c r="B61" s="78"/>
      <c r="Q61" s="75"/>
    </row>
    <row r="62" spans="2:18" ht="20.65" thickBot="1" x14ac:dyDescent="0.5">
      <c r="B62" s="78"/>
      <c r="M62" s="72"/>
      <c r="N62" s="72"/>
      <c r="O62" s="72"/>
      <c r="Q62" s="75"/>
    </row>
    <row r="63" spans="2:18" ht="20.65" thickBot="1" x14ac:dyDescent="0.5">
      <c r="B63" s="153"/>
      <c r="C63" s="154"/>
      <c r="D63" s="154"/>
      <c r="E63" s="154"/>
      <c r="F63" s="77"/>
      <c r="G63" s="10"/>
      <c r="H63" s="10"/>
      <c r="I63" s="10"/>
      <c r="J63" s="10"/>
      <c r="K63" s="10"/>
      <c r="L63" s="10"/>
      <c r="M63" s="2"/>
      <c r="N63" s="2"/>
      <c r="O63" s="2"/>
      <c r="Q63" s="75"/>
    </row>
    <row r="64" spans="2:18" ht="20.65" thickBot="1" x14ac:dyDescent="0.5">
      <c r="B64" s="78"/>
      <c r="Q64" s="75"/>
    </row>
    <row r="65" spans="2:17" ht="20.65" thickBot="1" x14ac:dyDescent="0.5">
      <c r="B65" s="79"/>
      <c r="C65" s="80"/>
      <c r="E65" s="1"/>
      <c r="F65" s="1"/>
      <c r="G65" s="81"/>
      <c r="H65" s="82"/>
      <c r="I65" s="82"/>
      <c r="J65" s="82"/>
      <c r="K65" s="83"/>
      <c r="L65" s="83"/>
      <c r="Q65" s="75"/>
    </row>
    <row r="66" spans="2:17" ht="17.649999999999999" x14ac:dyDescent="0.45">
      <c r="B66" s="84" t="s">
        <v>110</v>
      </c>
      <c r="C66" s="1" t="s">
        <v>6</v>
      </c>
      <c r="E66" s="1"/>
      <c r="F66" s="1"/>
      <c r="K66" s="85" t="s">
        <v>111</v>
      </c>
      <c r="L66" s="86"/>
    </row>
    <row r="67" spans="2:17" ht="17.649999999999999" x14ac:dyDescent="0.45">
      <c r="B67" s="87" t="s">
        <v>112</v>
      </c>
      <c r="C67" s="10" t="s">
        <v>114</v>
      </c>
      <c r="D67" s="10"/>
      <c r="E67" s="10"/>
      <c r="F67" s="10"/>
      <c r="K67" s="88" t="s">
        <v>113</v>
      </c>
      <c r="L67" s="5"/>
    </row>
    <row r="68" spans="2:17" ht="13.9" thickBot="1" x14ac:dyDescent="0.5">
      <c r="B68" s="89"/>
      <c r="C68" s="90"/>
      <c r="D68" s="90"/>
      <c r="E68" s="90"/>
      <c r="F68" s="90"/>
      <c r="G68" s="90"/>
      <c r="H68" s="90"/>
      <c r="I68" s="90"/>
      <c r="J68" s="90"/>
      <c r="K68" s="90"/>
      <c r="L68" s="90"/>
    </row>
    <row r="69" spans="2:17" x14ac:dyDescent="0.45">
      <c r="B69" s="91"/>
      <c r="E69" s="1"/>
      <c r="F69" s="1"/>
      <c r="G69" s="155"/>
      <c r="H69" s="155"/>
      <c r="I69" s="155"/>
      <c r="J69" s="155"/>
      <c r="K69" s="155"/>
      <c r="L69" s="155"/>
    </row>
    <row r="70" spans="2:17" x14ac:dyDescent="0.45">
      <c r="B70" s="92"/>
      <c r="E70" s="1"/>
      <c r="F70" s="1"/>
      <c r="G70" s="156"/>
      <c r="H70" s="156"/>
      <c r="I70" s="156"/>
      <c r="J70" s="156"/>
      <c r="K70" s="156"/>
      <c r="L70" s="156"/>
    </row>
  </sheetData>
  <protectedRanges>
    <protectedRange sqref="D15:E21 D23:E25 D36:E37 F38 F45 D39:E42 M23:N25 E31:F32 O37:O43 M45:O45 H15:I20 H21:O21 H23:I25 M36:O36 M31:O32 M16:M19 M20:N20 M37:N42" name="Editables_1"/>
  </protectedRanges>
  <dataConsolidate/>
  <mergeCells count="47">
    <mergeCell ref="B58:I58"/>
    <mergeCell ref="B63:E63"/>
    <mergeCell ref="G69:L69"/>
    <mergeCell ref="G70:L70"/>
    <mergeCell ref="C47:D47"/>
    <mergeCell ref="F51:G51"/>
    <mergeCell ref="F52:G52"/>
    <mergeCell ref="G54:H54"/>
    <mergeCell ref="B56:I56"/>
    <mergeCell ref="B57:H57"/>
    <mergeCell ref="C32:D32"/>
    <mergeCell ref="M11:O11"/>
    <mergeCell ref="C13:H13"/>
    <mergeCell ref="G11:G12"/>
    <mergeCell ref="H11:H12"/>
    <mergeCell ref="I11:J11"/>
    <mergeCell ref="K11:L11"/>
    <mergeCell ref="C14:H14"/>
    <mergeCell ref="C22:I22"/>
    <mergeCell ref="C26:H26"/>
    <mergeCell ref="C30:H30"/>
    <mergeCell ref="C31:D31"/>
    <mergeCell ref="F7:F10"/>
    <mergeCell ref="H7:J7"/>
    <mergeCell ref="D10:E10"/>
    <mergeCell ref="H10:J10"/>
    <mergeCell ref="B11:B12"/>
    <mergeCell ref="C11:C12"/>
    <mergeCell ref="D11:D12"/>
    <mergeCell ref="E11:E12"/>
    <mergeCell ref="F11:F12"/>
    <mergeCell ref="K7:K10"/>
    <mergeCell ref="B2:C2"/>
    <mergeCell ref="D2:L2"/>
    <mergeCell ref="B3:E3"/>
    <mergeCell ref="F3:L3"/>
    <mergeCell ref="B4:B6"/>
    <mergeCell ref="C4:E6"/>
    <mergeCell ref="G4:L4"/>
    <mergeCell ref="F5:F6"/>
    <mergeCell ref="G5:L6"/>
    <mergeCell ref="D8:E8"/>
    <mergeCell ref="H8:J8"/>
    <mergeCell ref="D9:E9"/>
    <mergeCell ref="H9:J9"/>
    <mergeCell ref="B7:B10"/>
    <mergeCell ref="D7:E7"/>
  </mergeCells>
  <printOptions horizontalCentered="1" verticalCentered="1"/>
  <pageMargins left="0.11811023622047245" right="0.11811023622047245" top="0.74803149606299213" bottom="0.74803149606299213" header="0.31496062992125984" footer="0.31496062992125984"/>
  <pageSetup scale="23"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adición</vt:lpstr>
      <vt:lpstr>'Solicitud de adición'!Área_de_impresión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Atención al Cliente</dc:creator>
  <cp:lastModifiedBy>Daniela Duque G</cp:lastModifiedBy>
  <dcterms:created xsi:type="dcterms:W3CDTF">2024-08-15T16:24:46Z</dcterms:created>
  <dcterms:modified xsi:type="dcterms:W3CDTF">2025-02-05T21:45:32Z</dcterms:modified>
</cp:coreProperties>
</file>